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mc:AlternateContent xmlns:mc="http://schemas.openxmlformats.org/markup-compatibility/2006">
    <mc:Choice Requires="x15">
      <x15ac:absPath xmlns:x15ac="http://schemas.microsoft.com/office/spreadsheetml/2010/11/ac" url="https://365tno.sharepoint.com/teams/P060.65851/TeamDocuments/Team/Work/Uitgwerkte EOL scenario's/"/>
    </mc:Choice>
  </mc:AlternateContent>
  <xr:revisionPtr revIDLastSave="195" documentId="8_{5829A6B4-19B3-4737-B414-7A9763195282}" xr6:coauthVersionLast="47" xr6:coauthVersionMax="47" xr10:uidLastSave="{B87E4BA5-AAB4-4C7E-B7B9-1558B928A665}"/>
  <bookViews>
    <workbookView xWindow="28695" yWindow="-5325" windowWidth="26010" windowHeight="20985" tabRatio="796" xr2:uid="{9927F07C-67FA-445E-8A99-0026FD0E8B7A}"/>
  </bookViews>
  <sheets>
    <sheet name="EOL invulling totaal" sheetId="21" r:id="rId1"/>
    <sheet name="SP0 punt einde afval" sheetId="24" r:id="rId2"/>
    <sheet name="SP 1 Verdeling EOL" sheetId="12" r:id="rId3"/>
    <sheet name="SP 2 EOL efficientie " sheetId="13" r:id="rId4"/>
    <sheet name="SP 3 hergebruik" sheetId="14" r:id="rId5"/>
    <sheet name="SP 4 recycling" sheetId="15" r:id="rId6"/>
    <sheet name="SP 5 AVI" sheetId="16" r:id="rId7"/>
    <sheet name="Dropdowns (2)" sheetId="26" r:id="rId8"/>
  </sheets>
  <definedNames>
    <definedName name="_ftn1" localSheetId="2">'SP 1 Verdeling EOL'!$E$26</definedName>
    <definedName name="_ftn1" localSheetId="3">'SP 2 EOL efficientie '!#REF!</definedName>
    <definedName name="_ftn1" localSheetId="4">'SP 3 hergebruik'!#REF!</definedName>
    <definedName name="_ftn1" localSheetId="5">'SP 4 recycling'!#REF!</definedName>
    <definedName name="_ftn1" localSheetId="6">'SP 5 AVI'!#REF!</definedName>
    <definedName name="_ftnref1" localSheetId="2">'SP 1 Verdeling EOL'!$F$16</definedName>
    <definedName name="_ftnref1" localSheetId="3">'SP 2 EOL efficientie '!#REF!</definedName>
    <definedName name="_ftnref1" localSheetId="4">'SP 3 hergebruik'!#REF!</definedName>
    <definedName name="_ftnref1" localSheetId="5">'SP 4 recycling'!#REF!</definedName>
    <definedName name="_ftnref1" localSheetId="6">'SP 5 AVI'!#REF!</definedName>
    <definedName name="_Toc149053134" localSheetId="4">'SP 3 hergebruik'!$D$22</definedName>
    <definedName name="_Toc149053134" localSheetId="5">'SP 4 recycling'!$D$20</definedName>
    <definedName name="_Toc149053134" localSheetId="6">'SP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3" i="21" l="1"/>
  <c r="F33" i="21"/>
  <c r="H29" i="21"/>
  <c r="H24" i="21"/>
  <c r="H23" i="21"/>
  <c r="H22" i="21"/>
  <c r="H13" i="21"/>
  <c r="H12" i="21"/>
  <c r="H11" i="21"/>
  <c r="H15" i="21"/>
  <c r="H14" i="21"/>
  <c r="F52" i="12" l="1"/>
  <c r="F14" i="21" s="1"/>
  <c r="E12" i="13"/>
  <c r="E13" i="13"/>
  <c r="H32" i="21"/>
  <c r="H27" i="21"/>
  <c r="H28" i="21"/>
  <c r="F27" i="21"/>
  <c r="F28" i="21"/>
  <c r="F22" i="21"/>
  <c r="F23" i="21"/>
  <c r="F32" i="21"/>
  <c r="F29" i="21"/>
  <c r="F24" i="21"/>
  <c r="F11" i="21"/>
  <c r="F12" i="21"/>
  <c r="F13" i="21"/>
  <c r="H34" i="15"/>
  <c r="H33" i="15"/>
  <c r="H32" i="15"/>
  <c r="H31" i="15"/>
  <c r="H30" i="15"/>
  <c r="E37" i="15" s="1"/>
  <c r="F30" i="21" s="1"/>
  <c r="H39" i="14"/>
  <c r="H38" i="14"/>
  <c r="H37" i="14"/>
  <c r="H36" i="14"/>
  <c r="H35" i="14"/>
  <c r="E42" i="14" s="1"/>
  <c r="F25" i="21" s="1"/>
  <c r="E15" i="13"/>
  <c r="E14" i="13"/>
  <c r="E11" i="13"/>
  <c r="E31" i="13" s="1"/>
  <c r="F15" i="21" s="1"/>
  <c r="F58" i="12"/>
  <c r="E34" i="13" l="1"/>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tc={CF66B992-2571-4AB7-ADC8-ACF43E68CD7D}</author>
  </authors>
  <commentList>
    <comment ref="C27" authorId="0" shapeId="0" xr:uid="{CF66B992-2571-4AB7-ADC8-ACF43E68CD7D}">
      <text>
        <t>[Threaded comment]
Your version of Excel allows you to read this threaded comment; however, any edits to it will get removed if the file is opened in a newer version of Excel. Learn more: https://go.microsoft.com/fwlink/?linkid=870924
Comment:
    @scholtes hier ontbreekt twee keer het woord op volgens mij: er zijn op nationaal en/of op Euorpees...</t>
      </text>
    </comment>
  </commentList>
</comments>
</file>

<file path=xl/sharedStrings.xml><?xml version="1.0" encoding="utf-8"?>
<sst xmlns="http://schemas.openxmlformats.org/spreadsheetml/2006/main" count="525" uniqueCount="328">
  <si>
    <t>Totaal</t>
  </si>
  <si>
    <t>stort</t>
  </si>
  <si>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</si>
  <si>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</si>
  <si>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</si>
  <si>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</si>
  <si>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</si>
  <si>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</si>
  <si>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</si>
  <si>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</si>
  <si>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</si>
  <si>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0093a</t>
  </si>
  <si>
    <t>nvt</t>
  </si>
  <si>
    <t>stroom omschrijving</t>
  </si>
  <si>
    <t>Koelvloestof Propaan</t>
  </si>
  <si>
    <t>specificatie omschrijving</t>
  </si>
  <si>
    <t>Koelvloeistof een bouwkundige installatie</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</si>
  <si>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</si>
  <si>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</si>
  <si>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</si>
  <si>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</si>
  <si>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</si>
  <si>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</si>
  <si>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</si>
  <si>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</si>
  <si>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</si>
  <si>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hergebruik</t>
  </si>
  <si>
    <t>Zie excel sheet link, tabblad SP1 en SP 2</t>
  </si>
  <si>
    <t>% recycling</t>
  </si>
  <si>
    <t>% verbranding (AVI)</t>
  </si>
  <si>
    <t>% stort</t>
  </si>
  <si>
    <t>Hergebruik</t>
  </si>
  <si>
    <t>Proces hergebruik in C3 (voor Punt einde afval)</t>
  </si>
  <si>
    <t>Ecoinvent/NMD profiel</t>
  </si>
  <si>
    <t>Zie excel sheet link, tabblad SP3</t>
  </si>
  <si>
    <t>Proces hergebruik in D (na Punt einde afval)</t>
  </si>
  <si>
    <t>Uitgespaard product</t>
  </si>
  <si>
    <t>Kwaliteitsfactor hergebruik</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</si>
  <si>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</si>
  <si>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</si>
  <si>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</si>
  <si>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</si>
  <si>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</si>
  <si>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</si>
  <si>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</si>
  <si>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</si>
  <si>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</si>
  <si>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</si>
  <si>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Is het een profiel fossiel of hernieuwbaar</t>
  </si>
  <si>
    <t>fossiel</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</si>
  <si>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</si>
  <si>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</si>
  <si>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</si>
  <si>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</si>
  <si>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</si>
  <si>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</si>
  <si>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 xml:space="preserve">Materiaal: </t>
  </si>
  <si>
    <t>Koelvloeistof Propaan R-290</t>
  </si>
  <si>
    <t>Verwerking:</t>
  </si>
  <si>
    <t>Maak een keuze</t>
  </si>
  <si>
    <t>Stap 1:</t>
  </si>
  <si>
    <t>Hoe is de stroom ontstaan?</t>
  </si>
  <si>
    <t>Bij voortgezet gebruik</t>
  </si>
  <si>
    <t>Zie B6.2.1 LAP</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</si>
  <si>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</si>
  <si>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</si>
  <si>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</si>
  <si>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</si>
  <si>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t>Bronnen</t>
  </si>
  <si>
    <t>R-290 is een natuurlijk A3-koudemiddel dat verdampt/condenseert om warmte af te voeren. Virgin propaan is de primaire grondstof met identiek doel; norm NEN-EN 378-1 classificeert het als A3.
Korte onderbouwing
EN 378-1 bepaalt veiligheidsklasse &amp; vul­limiet voor R-290; fabrikant­informatie bevestigt brede inzet in commerciële/industriële koeling.
Bronnen
Introduction to EN 378 • AREA • PDF • 2019-07-01 • “Safety class A3 refrigerants (higher flammability e.g. R290)” 
(area-eur.be)
R290, propaan als koudemiddel • Keyter-Intarcon NL • 2025 • “R290 is een van de meest gebruikte koudemiddelen… klasse A3” 
(keyter-intarcon.nl)</t>
  </si>
  <si>
    <t>https://area-eur.be/sites/default/files/2019-07/AREA%20Introduction%20to%20EN%20378%20-%20for%20Publication_0.pdf?utm_source=chatgpt.com</t>
  </si>
  <si>
    <t>https://keyter-intarcon.nl/intarcon/r290/?utm_source=chatgpt.com</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</si>
  <si>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</si>
  <si>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t>De koelfunctie blijft vereist zonder secundaire R-290; installaties kunnen worden gevuld met virgin R-290 of ander (natuurlijk) koudemiddel. Bestekken verwijzen naar werkende koeling, niet naar herkomst gas.
Korte onderbouwing
Veiligheids-/prestatienormen eisen voldoen aan ontwerp- en gebruiksgrenzen (lading, ventilatie, detectie), ongeacht “primair” of “geregenereerd” koudemiddel.</t>
  </si>
  <si>
    <t>https://www.technea.nl/herziene-f-gassenverordening-wat-betekent-dit-voor-jou-als-installateur/?utm_source=chatgpt.com</t>
  </si>
  <si>
    <t>https://iplo.nl/thema/lucht/ozon-en-f-gassen/ozonlaagafbrekende-stoffen-gassen/?utm_source=chatgpt.com</t>
  </si>
  <si>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</si>
  <si>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t>Geregenereerd R-290 kan aan AHRI 700/DIN 8960-purity (≥99,5 %) voldoen en is technisch gelijkwaardig aan virgin gas.
Korte onderbouwing AHRI 700 geldt voor alle nieuwe én geregenereerde koudemiddelen; analyse laat R-290-chromatogram zien.
Bronnen
AHRI Standard 700-2024 • AHRI • 03-2025 • “Standard… verifies composition for refrigerants, regardless of source (new, reclaimed or repackaged)… R-290 chromatogram” 
Linde – koelmiddelen­overzicht • Linde Gas NL • 2025 • toont R-290 leverbaar in herbruikbare cilinders conform ADR/PED (kwaliteitseis voor productgas)</t>
  </si>
  <si>
    <t>https://www.ahrinet.org/system/files/2025-03/AHRI%20Standard%20700-2024%20SI_0.pdf?utm_source=chatgpt.com</t>
  </si>
  <si>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</si>
  <si>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</si>
  <si>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R-290 valt niet onder Bbk/Rbk; wél onder Bal § 3.2.5 (koolwaterstof-koelinstallaties) en ADR-/PGS-veiligheids­regime. Inzamelen/transport als gevaarlijk afval (EURAL 16 05 04*); VIHB-registratie verplicht.
Korte onderbouwing
Bal regelt milieu­eisen voor installaties &gt;100 kg koolwaterstof; Sectorplan 44 noemt propaan-gasflessen als gevaarlijk afval.
Bronnen
Bal 3.2.5 koelinstallaties met koolwaterstoffen • IPLO • 2025 • “Voor koelinstallaties met koolwaterstoffen gelden algemene rijksregels” 
(Informatiepunt Leefomgeving)
Sectorplan 44 Gasflessen • LAP3/RWS • 03-12-2014 • “Voorbeelden van gassen… propaan… gevaarlijk afval (lap3)</t>
  </si>
  <si>
    <t>https://iplo.nl/regelgeving/regels-voor-activiteiten/milieubelastende-activiteiten-hoofdstuk-3-bal/activiteiten/koelinstallatie/?utm_source=chatgpt.com</t>
  </si>
  <si>
    <t>https://lap3.nl/publish/pages/230391/44_gasflessen_en_overige_drukhouders.pdf?utm_source=chatgpt.com</t>
  </si>
  <si>
    <t>https://www.coolairco.nl/r134a-12kg-299-00#:~:text=Volgens%20de%20wet%20zijn%20wij,specialist</t>
  </si>
  <si>
    <t>Stap 3:</t>
  </si>
  <si>
    <t>Ga na of er op nationaal en/of Europees niveau criteria voor het einde afvalpunt zijn uitgewerkt.</t>
  </si>
  <si>
    <t>Geen EU- (333/2011, 1179/2012, 715/2013) of NL-specifieke EoW-regeling voor propaan. Beoordeling moet daarom via art. 6 Kaderrichtlijn/Wm gebeuren met Handreiking ‘Afvalstof of niet-afvalstof’.</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</si>
  <si>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</si>
  <si>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</si>
  <si>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</si>
  <si>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</si>
  <si>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</si>
  <si>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t xml:space="preserve">
Korte onderbouwing
Webshops en groothandels tonen beschikbaarheid; installateurs kiezen leverancier.
Bronnen
Benegas – koudemiddelen • Benegas • 2020 • “Assortiment omvat natuurlijke koudemiddelen als R-290” 
(Benegas)
Linde webshop R-290 • Linde NL • 2025 • productpagina R-290 cilinder leverbaar 
(linde-gas.nl)</t>
  </si>
  <si>
    <t>https://benegas.com/koudemiddelen/?utm_source=chatgpt.com</t>
  </si>
  <si>
    <t>https://www.linde-gas.nl/shop/nl/nl-ig/r-290-propaan-25-11kg-5310127?utm_source=chatgpt.com</t>
  </si>
  <si>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</si>
  <si>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t>Marktwaarde &gt; €0: Coolairco biedt 5 kg R-290-cilinder voor € 159 excl. btw (≈ €32/kg).
Korte onderbouwing
Betalingsprijs + statiegeld bevestigen positieve waarde.
Bronnen
Coolairco webshop – R290 5 kg • Coolairco • 2025 • “R290 5KG PROPAAN 119,00… €159,00 excl. BTW” 
(coolairco.nl)
Climalife productpagina R-290 • Climalife • 2024 • benadrukt borgregeling (€75/5 kg) → economische waarde 
(FlippingBook)</t>
  </si>
  <si>
    <t>https://www.coolairco.nl/c-airco-gassen/sorteer-price-desc?utm_source=chatgpt.com</t>
  </si>
  <si>
    <t>https://online.flippingbook.com/view/530425804?utm_source=chatgpt.com</t>
  </si>
  <si>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</si>
  <si>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t xml:space="preserve">Structurele vraag: EU-beleid stuurt weg van HFK’s (EU 2024/573), waardoor natuurlijke koudemiddelen (o.a. R-290) worden opgeschaald; leveranciers hebben vaste productlijnen.
Korte onderbouwing: Nieuwe F-gasverordening versnelt uitfasering HFK’s; R-290 wordt als alternatief genoemd; leveranciers (Linde, Climalife, A-Gas) bieden continu R-290.
</t>
    </r>
    <r>
      <rPr>
        <b/>
        <sz val="8"/>
        <color theme="1"/>
        <rFont val="Arial"/>
        <family val="2"/>
      </rPr>
      <t xml:space="preserve">Bronnen:
</t>
    </r>
    <r>
      <rPr>
        <sz val="8"/>
        <color theme="1"/>
        <rFont val="Arial"/>
        <family val="2"/>
      </rPr>
      <t xml:space="preserve">
Verordening (EU) 2024/573 (F-gassen) • EUR-Lex • https://eur-lex.europa.eu/eli/reg/2024/573/oj/eng
 • (2024) • “phase-down… restrictions… to reduce HFC emissions.” 
LAP3
EC: Climate-friendly alternatives to HFCs • Europese Commissie • https://climate.ec.europa.eu/eu-action/fluorinated-greenhouse-gases/climate-friendly-alternatives-hfcs_en
 • (bezocht 2025) • “variety of climate-friendly… alternatives [incl. hydrocarbons].” 
Climate Action
Linde NL productpagina (R-290) • Linde • https://www.linde-gas.nl/shop/en/nl-ig/r-290-propane-25-11kg-5310127-114
 • (bezocht 2025) • “R-290 is a natural refrigerant… GWP of 3.”</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</si>
  <si>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</si>
  <si>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Vrijval is niche, maar opnamecapaciteit is groot (industriële leveranciers nemen terug/reclaimen). Bottlenecks: veilig herstel A3-koudemiddel (ATEX/PGS-19 eisen), logistiek en partij-zuiverheid (AHRI-700).
Korte onderbouwing: Recovery/reclamation-diensten bestaan; voor A3 zijn speciale cilinders, procedures en aantoonbare zuiverheid vereist.
Bronnen:
Climalife — recovery cylinder (A3) • Climalife • https://climalife.com/product/recovery-cylinder/
 • (2025) • “For flammable refrigerant… Hydrocarbons (R-290…).” 
Climalife
Climalife — overfilling/handling (A3) • Climalife UK • https://www.climalife.co.uk/docs/Overfilling-Recovery-Cylinders-2202.pdf
 • (2022) • “If… hydrocarbon refrigerants (R-290…) are being recovered… advice before ordering the reclaim cylinder.” 
climalife.co.uk
AHRI 700 (eisen zuiverheid) • AHRI • https://www.ahrinet.org/system/files/2025-03/AHRI%20Standard%20700-2024%20SI_0.pdf
 • (2024) • “purity requirements… regardless of source.”</t>
  </si>
  <si>
    <t>ZZS</t>
  </si>
  <si>
    <t>Zijn er Zeer Zorgwekkende Stoffen (ZZS) aanwezig?</t>
  </si>
  <si>
    <t>nee</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</si>
  <si>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</si>
  <si>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</si>
  <si>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</si>
  <si>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</si>
  <si>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</si>
  <si>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</si>
  <si>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</si>
  <si>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Propaan (CAS 74-98-6) is geen ZZS/SVHC</t>
  </si>
  <si>
    <t>Stap 5:</t>
  </si>
  <si>
    <t>Bepaal het punt einde afval:</t>
  </si>
  <si>
    <t>Einde-afval bereikt na regeneratie wanneer: (a) bestemd als koudemiddel, (b) marktprijs &gt;0, (c) zuiverheid ≥ 99,5 % (AHRI 700) en cilinder CE/ADR, (d) gebruik in gesloten systeem zonder extra milieuschade. Juridisch moment: overdracht door erkende verwerker met verklaring.</t>
  </si>
  <si>
    <t>Antwoord (kort): Specifieke EU/NL-EoW-criteria ontbreken; daarom art. 6 WFD toepassen. Voor R-290 uit EoL-warmtepompen kan EoW worden onderbouwd wanneer:
Doel: inzet als koudemiddel in RACHP-toepassingen (EN 378/IEC 60335).
Markt: meerdere afnemers/prijsindicaties (&gt;€0).
Techniek: product voldoet aantoonbaar aan AHRI 700 (analysecertificaat), en opslag/transport volgens Bal/PGS 19.
Geen ongunstige effecten: naleving CLP/PGS/ATEX-eisen; geschikte recovery/reclamation-procedures en cilinders voor A3.
Korte onderbouwing: WFD art. 6 vereist doel/markt/technische eisen/geen nadelige effecten; markt en normenkader zijn aanwezig. Totdat EoW aantoonbaar is: EVOA (WSR) van toepassing bij grensoverschrijding.
Bronnen:
WFD/EoW-kader • Europese Commissie • https://environment.ec.europa.eu/topics/waste-and-recycling/waste-framework-directive_en
 • (2024) • “end-of-waste criteria… legal certainty… encourage recycling.” 
Environment
AHRI 700 (technische eisen) • AHRI • https://www.ahrinet.org/system/files/2025-03/AHRI%20Standard%20700-2024%20SI_0.pdf
 • (2024) • “specifies… purity requirements… regardless of source.” 
ahrinet.org
EN 378 (systeemeisen) • BSI/CEN • https://knowledge.bsigroup.com/products/refrigerating-systems-and-heat-pumps-safety-and-environmental-requirements-basic-requirements-definitions-classification-and-selection-criteria-1
 • (2020) • “requirements for the safety of persons and property…” 
BSI Knowledge
WSR/EVOA actueel • EUR-Lex • https://eur-lex.europa.eu/eli/reg/2006/1013/oj/eng
 • (2006; van kracht tot toepassing 2024/1157) • “shipments of waste…” 
EUR-Lex
Nieuwe WSR 2024/1157 (toepassing v.a. 21-05-2026 grotendeels) • EC • https://environment.ec.europa.eu/topics/waste-and-recycling/waste-shipments_en
 • (2024/2025) • “entered into force… most provisions apply from 21 May 2026.</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</si>
  <si>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</si>
  <si>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</si>
  <si>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</si>
  <si>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</si>
  <si>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</si>
  <si>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</si>
  <si>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</si>
  <si>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</si>
  <si>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</si>
  <si>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</si>
  <si>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</si>
  <si>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</si>
  <si>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</si>
  <si>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</si>
  <si>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</si>
  <si>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</si>
  <si>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</si>
  <si>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</si>
  <si>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</si>
  <si>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Recycling</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</si>
  <si>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</si>
  <si>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</si>
  <si>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</si>
  <si>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</si>
  <si>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</si>
  <si>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</si>
  <si>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</si>
  <si>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</si>
  <si>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</si>
  <si>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</si>
  <si>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</si>
  <si>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</si>
  <si>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</si>
  <si>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</si>
  <si>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</si>
  <si>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</si>
  <si>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</si>
  <si>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</si>
  <si>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</si>
  <si>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</si>
  <si>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</si>
  <si>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geen specifieke locatie, toepassingsgebied koelvloeistof</t>
  </si>
  <si>
    <t/>
  </si>
  <si>
    <t>Onderstaande tabel ingevuld met daarin de verdeling van de verschillende einde levensscenario's incl. de gehanteerde bronnen</t>
  </si>
  <si>
    <t>%</t>
  </si>
  <si>
    <t>uitgaande van 15 jaar, met een lekverlies van 5% per jaar.</t>
  </si>
  <si>
    <r>
      <t xml:space="preserve">Voor een woning-warmtepomp met propaan (R-290) is een aannemelijke lek-/verliesfactor in gebruik circa 2–5 % van de koudemiddelvulling per jaar. Praktijkwaarden uit logboeken en sectorrapporten liggen rond ≈ 3–4 %/jaar. Voor monobloc-systemen met fabrieks-afgedicht circuit (meest gangbaar bij R-290) ontbreken nog robuuste velddata; het lekrisico is vermoedelijk lager door minder koppelingen, maar dit is (nog) niet met meetdata onderbouwd. Ter orde-grootte: bij een veelvoorkomende vulling van ± 1,0 kg zou 3 %/jaar ≈ 30 g/jaar betekenen.
Jargon: “lek-/verliesfactor” = geschat jaarlijks percentage koudemiddel dat uit het systeem ontsnapt.
</t>
    </r>
    <r>
      <rPr>
        <b/>
        <sz val="8"/>
        <color theme="1"/>
        <rFont val="Arial"/>
        <family val="2"/>
      </rPr>
      <t>Daarom nu uitgegaan van 3% per jaar</t>
    </r>
    <r>
      <rPr>
        <sz val="8"/>
        <color theme="1"/>
        <rFont val="Arial"/>
        <family val="2"/>
      </rPr>
      <t xml:space="preserve">
Bronnen
ATMOsphere (2023) – Delivering Today on EU F-gas, REPowerEU and PFAS… – “usual leakage rate around 3.5% per unit over one year of operation … +0.5% at first fill.” (pdf) 
ATMOsphere
UK DECC / Eunomia (2014) – Impacts of Leakage from Refrigerants in Heat Pumps – “This gives an annual leakage rate… 3.77%.” (analyse op F-gas logboeken) (pdf) 
GOV.UK
UNEP/IPCC (2005, met verwijzing naar UNEP 2003) – SROC: Residential &amp; Commercial AC &amp; Heating – “Representative refrigerant leakage rates are in the order of 2–2.5%/year… for factory-charged units.” (pdf) 
IPCC
VEIC / CalNEXT (2023) – Propane (R-290) Air-to-Water Heat Pump Market Study – “Real-world leak rate data for factory-sealed AWHP monobloc installations is not currently available.” (pdf) 
veic.org
Mitsubishi Ecodan productfiche (2025, VK-dealer) – R-290 monobloc 8.5 kW met vulling 1.0 kg (specsheet, orde-grootte voor rekenvoorbeeld) 
The Heat Pump Warehouse
Datagaten / vervolgstappen
Datagat: Specifieke NL-velddata voor R-290 monobloc lekpercentages in woningen (jaar op jaar) zijn niet publiek gevonden. 
veic.org
Vervolgstappen (concreet):
Benader installateurs/servicelogboek-houders (NVKL-leden, grote leveranciers) voor geanonimiseerde lekhistorie R-290-monobloc (jaarlaagse data, vulling, service-events).
Vraag bij RVO / PBL en UNEP RTOC of er lopende monitoringsprojecten of case-studies zijn voor R-290 huishoudelijke warmtepompen (NL/EU) met gemeten lekpercentages.</t>
    </r>
  </si>
  <si>
    <t>Niet van toepassing op koudemiddel; geen onder-maaiveld achterblijvend onderdeel. Onder NL-kaders gelden Bal-regels voor koelinstallaties met koolwaterstoffen; geen “blijft zitten”-route. IPLO, Koelinstallaties met koolwaterstoffen (Bal), z.j. https://iplo.nl/regelgeving/regels-voor-activiteiten/milieubelastende-activiteiten-hoofdstuk-3-bal/activiteiten/koelinstallatie</t>
  </si>
  <si>
    <t>Voor koudemiddelen wordt hergebruik normaliter als “reclaim/recycling tot koudemiddelkwaliteit” geteld, niet als product-hergebruik. (Zie ook NPR 7600/EN-378-praktijk; zie toelichting hieronder.)</t>
  </si>
  <si>
    <t>Technische haalbaarheid: gereclameerd koudemiddel moet aan AHRI-700 voldoen; dan gelijkwaardig aan nieuw.</t>
  </si>
  <si>
    <t>AVI</t>
  </si>
  <si>
    <t>In NL vallen systemen met koolwaterstoffen onder Bal-veiligheids/omgevingseisen; bij buiten bedrijf stellen is gecontroleerde verwijdering/afvoer vereist; in de praktijk wordt niet-reclaimbare fractie gecontroleerd verbrand (energie of fakkelen). Voor de EoL-verdeling (40% reclaim / 60% verbranding) zijn geen openbare NL-statistieken gevonden; verdeling is een onderbouwde inschatting: reclaim waar zuiverheid (≥ AHRI-700) haalbaar is, anders gecontroleerde verbranding</t>
  </si>
  <si>
    <t>Storting van propaan als gas is geen gangbare/vergunbare route; verwijdering via (her)gebruik/reclaim of gecontroleerde verbranding</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</si>
  <si>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</si>
  <si>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</si>
  <si>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</si>
  <si>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</si>
  <si>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</si>
  <si>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</si>
  <si>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</si>
  <si>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</si>
  <si>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</si>
  <si>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</si>
  <si>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</si>
  <si>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</si>
  <si>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</si>
  <si>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</si>
  <si>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</si>
  <si>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</si>
  <si>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</si>
  <si>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</si>
  <si>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</si>
  <si>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</si>
  <si>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</si>
  <si>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</si>
  <si>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</si>
  <si>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</si>
  <si>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</si>
  <si>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</si>
  <si>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</si>
  <si>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</si>
  <si>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</si>
  <si>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</si>
  <si>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Geen gegevens over, mogelijk wordt er nog wat gecontroleerd af gefakkeld bij verbranding daarom dit meegenomen.</t>
  </si>
  <si>
    <t>efficiëntieverlies recycling naar stort</t>
  </si>
  <si>
    <t>fictief voorbeeld voor het recyclen van beton waarbij 1% verlies optreed wat naar stort toe gaat.</t>
  </si>
  <si>
    <t xml:space="preserve">   </t>
  </si>
  <si>
    <t>efficiëntieverlies  verbranding naar stort</t>
  </si>
  <si>
    <t>In de ecoinvent kaart zit bij verbranding een stuk disposal. Om geen dubbel telling te krijgen is deze daarom op 0 gezet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</si>
  <si>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</si>
  <si>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</si>
  <si>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</si>
  <si>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</si>
  <si>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</si>
  <si>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</si>
  <si>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</si>
  <si>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</si>
  <si>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</si>
  <si>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</si>
  <si>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</si>
  <si>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</si>
  <si>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</si>
  <si>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</si>
  <si>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</si>
  <si>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 NVT</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</si>
  <si>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</si>
  <si>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</si>
  <si>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</si>
  <si>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</si>
  <si>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t xml:space="preserve"> </t>
  </si>
  <si>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</si>
  <si>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</si>
  <si>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</si>
  <si>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</si>
  <si>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</si>
  <si>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</si>
  <si>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</si>
  <si>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</si>
  <si>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</si>
  <si>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</si>
  <si>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</si>
  <si>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</si>
  <si>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</si>
  <si>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</si>
  <si>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</si>
  <si>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</si>
  <si>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</si>
  <si>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</si>
  <si>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</si>
  <si>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</si>
  <si>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</si>
  <si>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</si>
  <si>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</si>
  <si>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</si>
  <si>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</si>
  <si>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</si>
  <si>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</si>
  <si>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</si>
  <si>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</si>
  <si>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</si>
  <si>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</si>
  <si>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</si>
  <si>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</si>
  <si>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</si>
  <si>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</si>
  <si>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</si>
  <si>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</si>
  <si>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t>Na inzameling, is punt einde afval bereikt. Dus alle opwerking komt na module D.</t>
  </si>
  <si>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</si>
  <si>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Used refrigerant R134a {GLO}| treatment of used refrigerant R134a, reclamation | Cut-off, U</t>
  </si>
  <si>
    <t xml:space="preserve">Zelfde als R134a gehouden. Omdat er geen profiel voor recycling van propaan in ecoinvent bestaat. Dit profiel kan wel worden aangepast dat de lekverliezen Propaan worden in plaats van de R134a. </t>
  </si>
  <si>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</si>
  <si>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</si>
  <si>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</si>
  <si>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</si>
  <si>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</si>
  <si>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</si>
  <si>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</si>
  <si>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Propane {GLO}| natural gas liquids fractionation | Cut-off, U</t>
  </si>
  <si>
    <t>stap 1.1</t>
  </si>
  <si>
    <t>Propaan is na recycling chemische het zelfde als primair</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</si>
  <si>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</si>
  <si>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</si>
  <si>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</si>
  <si>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</si>
  <si>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</si>
  <si>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</si>
  <si>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Na recyclen is het chemische het zelfde als virgin propaan.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</si>
  <si>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</si>
  <si>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</si>
  <si>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</si>
  <si>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</si>
  <si>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</si>
  <si>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</si>
  <si>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</si>
  <si>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</si>
  <si>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</si>
  <si>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</si>
  <si>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Propaan</t>
  </si>
  <si>
    <t>Lijsten</t>
  </si>
  <si>
    <t>Bevat alle keuzelijsten van het stappenplan</t>
  </si>
  <si>
    <t>hernieuwbaar</t>
  </si>
  <si>
    <t xml:space="preserve">Waar </t>
  </si>
  <si>
    <t>SP0 punt einde afval</t>
  </si>
  <si>
    <t>Lijst Stap 1</t>
  </si>
  <si>
    <t>Als bijproduct in productiefase</t>
  </si>
  <si>
    <t>Zie B6.2.2 LAP</t>
  </si>
  <si>
    <t>Bij materialen met een afvalstatus</t>
  </si>
  <si>
    <t>Zie B6.2.3 LAP</t>
  </si>
  <si>
    <t>Lijst Stap 2</t>
  </si>
  <si>
    <t>ja</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</si>
  <si>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</si>
  <si>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</si>
  <si>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</si>
  <si>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</si>
  <si>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</si>
  <si>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</si>
  <si>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</si>
  <si>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</si>
  <si>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</si>
  <si>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zie excel SP en SP 2</t>
  </si>
  <si>
    <t>Profiel voor verbranding</t>
  </si>
  <si>
    <t>Omschrijving verbrandingsprofiel</t>
  </si>
  <si>
    <t>Aangehouden NMD basisprofiel/ecoinvent profiel</t>
  </si>
  <si>
    <t>onderbouwing</t>
  </si>
  <si>
    <t>nieuw profiel</t>
  </si>
  <si>
    <t>Wordt waarschijnlijk verbrand door afvakkelen waarbij er geen energie wordt opgewekt (gaat niet naar de AVI). Daarom geen LHV</t>
  </si>
  <si>
    <t>Afvakkelen van propaan</t>
  </si>
  <si>
    <t>nieuw profiel hiervoor is: Propane, burned in building machine {GLO}| propane, burned in building machine | Cut-off, U. Let op dat profiel is per MJ. Omrekenfactor: 0,0215238915195867 kg per MJ. Alternatief is dat het profiel aangepast wordt en alleen de verbranding wordt meegenomen en niet niet de lubrication oil.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</si>
</sst>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
      <sz val="8"/>
      <color rgb="FF00030A"/>
      <name val="Arial"/>
      <family val="2"/>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2">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
      <left style="hair">
        <color rgb="FFC0C0C0"/>
      </left>
      <right style="hair">
        <color rgb="FFC0C0C0"/>
      </right>
      <top style="hair">
        <color rgb="FFC0C0C0"/>
      </top>
      <bottom style="hair">
        <color rgb="FFC0C0C0"/>
      </bottom>
      <diagonal/>
    </border>
    <border>
      <left style="hair">
        <color rgb="FFC0C0C0"/>
      </left>
      <right style="hair">
        <color rgb="FFC0C0C0"/>
      </right>
      <top/>
      <bottom style="hair">
        <color rgb="FFC0C0C0"/>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3">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0" xfId="57" applyBorder="1"/>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0" fontId="0" fillId="28" borderId="1" xfId="58" applyFont="1" applyAlignment="1">
      <alignment wrapText="1"/>
      <protection locked="0"/>
    </xf>
    <xf numFmtId="0" fontId="38" fillId="0" borderId="30" xfId="0" applyFont="1" applyBorder="1"/>
    <xf numFmtId="0" fontId="38" fillId="0" borderId="31" xfId="0" applyFont="1" applyBorder="1"/>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0" xfId="0" applyFont="1" applyAlignment="1">
      <alignment horizontal="left" vertical="top"/>
    </xf>
    <xf numFmtId="0" fontId="4" fillId="0" borderId="0" xfId="0" applyFont="1"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0" fillId="16" borderId="1" xfId="12" applyFont="1" applyAlignment="1">
      <alignment horizontal="left" vertical="top" wrapText="1"/>
      <protection locked="0"/>
    </xf>
    <xf numFmtId="0" fontId="3" fillId="16" borderId="29" xfId="12" quotePrefix="1" applyBorder="1" applyAlignment="1">
      <alignment horizontal="left" vertical="top" wrapText="1"/>
      <protection locked="0"/>
    </xf>
    <xf numFmtId="0" fontId="3" fillId="16" borderId="0" xfId="12" quotePrefix="1" applyBorder="1" applyAlignment="1">
      <alignment horizontal="left" vertical="top" wrapText="1"/>
      <protection locked="0"/>
    </xf>
    <xf numFmtId="0" fontId="0" fillId="16" borderId="29" xfId="12" applyFont="1" applyBorder="1" applyAlignment="1">
      <alignment horizontal="left" wrapText="1"/>
      <protection locked="0"/>
    </xf>
    <xf numFmtId="0" fontId="3" fillId="16" borderId="0" xfId="12" applyBorder="1" applyAlignment="1">
      <alignment horizontal="left" wrapText="1"/>
      <protection locked="0"/>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xf numFmtId="0" fontId="0" fillId="28" borderId="1" xfId="58" quotePrefix="1" applyFont="1" applyAlignment="1">
      <alignment wrapText="1"/>
      <protection locked="0"/>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rmal 2" xfId="64" xr:uid="{65E996F3-F5C5-4A06-BF21-70DAE048E432}"/>
    <cellStyle name="Normal 3" xfId="65" xr:uid="{4CB0F6CE-5031-40CF-BE0C-6200BCC0D45F}"/>
    <cellStyle name="Note" xfId="39" builtinId="10" customBuiltin="1"/>
    <cellStyle name="Output" xfId="34" builtinId="21" customBuiltin="1"/>
    <cellStyle name="Percent" xfId="54" builtinId="5"/>
    <cellStyle name="Title" xfId="22" builtinId="15" customBuiltin="1"/>
    <cellStyle name="Total" xfId="9" builtinId="25" customBuiltin="1"/>
    <cellStyle name="Warning Text" xfId="38" builtinId="11" customBuiltin="1"/>
  </cellStyles>
  <dxfs count="1">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17"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22</xdr:row>
      <xdr:rowOff>36195</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50</xdr:row>
      <xdr:rowOff>406400</xdr:rowOff>
    </xdr:from>
    <xdr:to>
      <xdr:col>24</xdr:col>
      <xdr:colOff>497205</xdr:colOff>
      <xdr:row>79</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8667749" y="16811625"/>
          <a:ext cx="4612006" cy="488378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38100</xdr:colOff>
      <xdr:row>7</xdr:row>
      <xdr:rowOff>161925</xdr:rowOff>
    </xdr:from>
    <xdr:to>
      <xdr:col>15</xdr:col>
      <xdr:colOff>170553</xdr:colOff>
      <xdr:row>39</xdr:row>
      <xdr:rowOff>231377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2058650" y="1409700"/>
          <a:ext cx="7171428" cy="7708502"/>
        </a:xfrm>
        <a:prstGeom prst="rect">
          <a:avLst/>
        </a:prstGeom>
      </xdr:spPr>
    </xdr:pic>
    <xdr:clientData/>
  </xdr:twoCellAnchor>
  <xdr:twoCellAnchor editAs="oneCell">
    <xdr:from>
      <xdr:col>10</xdr:col>
      <xdr:colOff>0</xdr:colOff>
      <xdr:row>42</xdr:row>
      <xdr:rowOff>0</xdr:rowOff>
    </xdr:from>
    <xdr:to>
      <xdr:col>14</xdr:col>
      <xdr:colOff>162207</xdr:colOff>
      <xdr:row>51</xdr:row>
      <xdr:rowOff>4050646</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297703</xdr:colOff>
      <xdr:row>35</xdr:row>
      <xdr:rowOff>87178</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26616</xdr:colOff>
      <xdr:row>35</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5FF9D517-93ED-49F4-9703-A95CDC1C494D}"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5FF9D517-93ED-49F4-9703-A95CDC1C494D}" id="{CF66B992-2571-4AB7-ADC8-ACF43E68CD7D}">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bouwkwaliteit.sharepoint.com/P060.57443/TeamDocuments/Team/Work/04%20Working%20Files/Verwerkingsscenario%27s%20einde%20leven.xlsx?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8"/>
  <sheetViews>
    <sheetView tabSelected="1" zoomScale="130" zoomScaleNormal="130" workbookViewId="0">
      <selection activeCell="F49" sqref="F49"/>
    </sheetView>
  </sheetViews>
  <sheetFormatPr defaultRowHeight="10" x14ac:dyDescent="0.2"/>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x14ac:dyDescent="0.65">
      <c r="B2" s="1" t="s">
        <v>2</v>
      </c>
      <c r="C2" s="1"/>
      <c r="D2" s="1"/>
      <c r="E2" s="1"/>
      <c r="F2" s="1"/>
      <c r="G2" s="1"/>
      <c r="H2" s="1"/>
      <c r="I2" s="1"/>
      <c r="J2" s="1"/>
      <c r="K2" s="1"/>
      <c r="L2" s="1"/>
      <c r="M2" s="1"/>
      <c r="N2" s="1"/>
      <c r="O2" s="1"/>
      <c r="P2" s="1"/>
      <c r="Q2" s="1"/>
      <c r="R2" s="1"/>
      <c r="S2" s="1"/>
      <c r="T2" s="1"/>
      <c r="U2" s="1"/>
      <c r="V2" s="1"/>
      <c r="W2" s="1"/>
      <c r="X2" s="1"/>
      <c r="Y2" s="1"/>
    </row>
    <row r="3" spans="2:25" x14ac:dyDescent="0.2">
      <c r="B3" s="7"/>
      <c r="C3" s="7" t="s">
        <v>3</v>
      </c>
      <c r="D3" s="7"/>
      <c r="E3" s="7"/>
      <c r="F3" s="7"/>
      <c r="G3" s="7"/>
      <c r="H3" s="7"/>
      <c r="I3" s="7"/>
      <c r="J3" s="7"/>
      <c r="K3" s="7"/>
      <c r="L3" s="7"/>
      <c r="M3" s="7"/>
      <c r="N3" s="7"/>
      <c r="O3" s="7"/>
      <c r="P3" s="7"/>
      <c r="Q3" s="7"/>
      <c r="R3" s="7"/>
      <c r="S3" s="7"/>
      <c r="T3" s="7"/>
      <c r="U3" s="7"/>
      <c r="V3" s="7"/>
      <c r="W3" s="7"/>
      <c r="X3" s="7"/>
      <c r="Y3" s="7"/>
    </row>
    <row r="5" spans="2:25" x14ac:dyDescent="0.2">
      <c r="D5" t="s">
        <v>4</v>
      </c>
    </row>
    <row r="7" spans="2:25" ht="11" thickBot="1" x14ac:dyDescent="0.3">
      <c r="D7" s="5"/>
      <c r="E7" s="5" t="s">
        <v>5</v>
      </c>
      <c r="F7" s="5" t="s">
        <v>6</v>
      </c>
      <c r="G7" s="5" t="s">
        <v>7</v>
      </c>
      <c r="H7" s="5" t="s">
        <v>8</v>
      </c>
      <c r="I7" s="5" t="s">
        <v>5</v>
      </c>
    </row>
    <row r="8" spans="2:25" ht="11.5" thickTop="1" thickBot="1" x14ac:dyDescent="0.3">
      <c r="D8" s="5" t="s">
        <v>9</v>
      </c>
      <c r="E8" s="3" t="s">
        <v>10</v>
      </c>
      <c r="F8" s="2" t="s">
        <v>11</v>
      </c>
      <c r="G8" s="3" t="s">
        <v>5</v>
      </c>
      <c r="H8" s="2" t="s">
        <v>12</v>
      </c>
      <c r="I8" s="3"/>
    </row>
    <row r="9" spans="2:25" ht="10.5" thickTop="1" x14ac:dyDescent="0.2">
      <c r="D9" s="3"/>
      <c r="E9" s="3" t="s">
        <v>13</v>
      </c>
      <c r="F9" s="2" t="s">
        <v>14</v>
      </c>
      <c r="G9" s="3" t="s">
        <v>5</v>
      </c>
      <c r="H9" s="2" t="s">
        <v>12</v>
      </c>
      <c r="I9" s="3"/>
    </row>
    <row r="10" spans="2:25" x14ac:dyDescent="0.2">
      <c r="D10" s="3"/>
      <c r="E10" s="3" t="s">
        <v>15</v>
      </c>
      <c r="F10" s="2" t="s">
        <v>16</v>
      </c>
      <c r="G10" s="3" t="s">
        <v>5</v>
      </c>
      <c r="H10" s="2" t="s">
        <v>12</v>
      </c>
      <c r="I10" s="3"/>
    </row>
    <row r="11" spans="2:25" x14ac:dyDescent="0.2">
      <c r="D11" s="3"/>
      <c r="E11" s="3" t="s">
        <v>17</v>
      </c>
      <c r="F11" s="68" t="str">
        <f>'SP 1 Verdeling EOL'!G46</f>
        <v>geen specifieke locatie, toepassingsgebied koelvloeistof</v>
      </c>
      <c r="G11" s="3" t="s">
        <v>5</v>
      </c>
      <c r="H11" s="68" t="str">
        <f>'SP 1 Verdeling EOL'!H46</f>
        <v/>
      </c>
      <c r="I11" s="3" t="s">
        <v>18</v>
      </c>
    </row>
    <row r="12" spans="2:25" x14ac:dyDescent="0.2">
      <c r="E12" s="3" t="s">
        <v>19</v>
      </c>
      <c r="F12" s="68" t="str">
        <f>'SP 1 Verdeling EOL'!G47</f>
        <v>nvt</v>
      </c>
      <c r="G12" s="3" t="s">
        <v>5</v>
      </c>
      <c r="H12" s="68" t="str">
        <f>'SP 1 Verdeling EOL'!H47</f>
        <v/>
      </c>
      <c r="I12" s="3" t="s">
        <v>18</v>
      </c>
    </row>
    <row r="13" spans="2:25" x14ac:dyDescent="0.2">
      <c r="D13" s="3"/>
      <c r="E13" s="3" t="s">
        <v>20</v>
      </c>
      <c r="F13" s="68" t="str">
        <f>'SP 1 Verdeling EOL'!G48</f>
        <v>nvt</v>
      </c>
      <c r="G13" s="3" t="s">
        <v>5</v>
      </c>
      <c r="H13" s="68" t="str">
        <f>'SP 1 Verdeling EOL'!H48</f>
        <v/>
      </c>
      <c r="I13" s="3" t="s">
        <v>18</v>
      </c>
    </row>
    <row r="14" spans="2:25" x14ac:dyDescent="0.2">
      <c r="D14" s="3"/>
      <c r="E14" s="3" t="s">
        <v>21</v>
      </c>
      <c r="F14" s="70">
        <f>'SP 1 Verdeling EOL'!F52</f>
        <v>0.36674881086321076</v>
      </c>
      <c r="G14" s="3" t="s">
        <v>22</v>
      </c>
      <c r="H14" s="68" t="str">
        <f>'SP 1 Verdeling EOL'!H52</f>
        <v>Voor een woning-warmtepomp met propaan (R-290) is een aannemelijke lek-/verliesfactor in gebruik circa 2–5 % van de koudemiddelvulling per jaar. Praktijkwaarden uit logboeken en sectorrapporten liggen rond ≈ 3–4 %/jaar. Voor monobloc-systemen met fabrieks-afgedicht circuit (meest gangbaar bij R-290) ontbreken nog robuuste velddata; het lekrisico is vermoedelijk lager door minder koppelingen, maar dit is (nog) niet met meetdata onderbouwd. Ter orde-grootte: bij een veelvoorkomende vulling van ± 1,0 kg zou 3 %/jaar ≈ 30 g/jaar betekenen.
Jargon: “lek-/verliesfactor” = geschat jaarlijks percentage koudemiddel dat uit het systeem ontsnapt.
Daarom nu uitgegaan van 3% per jaar
Bronnen
ATMOsphere (2023) – Delivering Today on EU F-gas, REPowerEU and PFAS… – “usual leakage rate around 3.5% per unit over one year of operation … +0.5% at first fill.” (pdf) 
ATMOsphere
UK DECC / Eunomia (2014) – Impacts of Leakage from Refrigerants in Heat Pumps – “This gives an annual leakage rate… 3.77%.” (analyse op F-gas logboeken) (pdf) 
GOV.UK
UNEP/IPCC (2005, met verwijzing naar UNEP 2003) – SROC: Residential &amp; Commercial AC &amp; Heating – “Representative refrigerant leakage rates are in the order of 2–2.5%/year… for factory-charged units.” (pdf) 
IPCC
VEIC / CalNEXT (2023) – Propane (R-290) Air-to-Water Heat Pump Market Study – “Real-world leak rate data for factory-sealed AWHP monobloc installations is not currently available.” (pdf) 
veic.org
Mitsubishi Ecodan productfiche (2025, VK-dealer) – R-290 monobloc 8.5 kW met vulling 1.0 kg (specsheet, orde-grootte voor rekenvoorbeeld) 
The Heat Pump Warehouse
Datagaten / vervolgstappen
Datagat: Specifieke NL-velddata voor R-290 monobloc lekpercentages in woningen (jaar op jaar) zijn niet publiek gevonden. 
veic.org
Vervolgstappen (concreet):
Benader installateurs/servicelogboek-houders (NVKL-leden, grote leveranciers) voor geanonimiseerde lekhistorie R-290-monobloc (jaarlaagse data, vulling, service-events).
Vraag bij RVO / PBL en UNEP RTOC of er lopende monitoringsprojecten of case-studies zijn voor R-290 huishoudelijke warmtepompen (NL/EU) met gemeten lekpercentages.</v>
      </c>
      <c r="I14" s="9" t="s">
        <v>23</v>
      </c>
    </row>
    <row r="15" spans="2:25" x14ac:dyDescent="0.2">
      <c r="D15" s="3"/>
      <c r="E15" s="3" t="s">
        <v>24</v>
      </c>
      <c r="F15" s="70">
        <f>'SP 2 EOL efficientie '!E31</f>
        <v>0</v>
      </c>
      <c r="G15" s="3" t="s">
        <v>22</v>
      </c>
      <c r="H15" s="68" t="str">
        <f>'SP 1 Verdeling EOL'!H53</f>
        <v>Niet van toepassing op koudemiddel; geen onder-maaiveld achterblijvend onderdeel. Onder NL-kaders gelden Bal-regels voor koelinstallaties met koolwaterstoffen; geen “blijft zitten”-route. IPLO, Koelinstallaties met koolwaterstoffen (Bal), z.j. https://iplo.nl/regelgeving/regels-voor-activiteiten/milieubelastende-activiteiten-hoofdstuk-3-bal/activiteiten/koelinstallatie</v>
      </c>
      <c r="I15" s="9" t="s">
        <v>23</v>
      </c>
    </row>
    <row r="16" spans="2:25" x14ac:dyDescent="0.2">
      <c r="D16" s="3"/>
      <c r="E16" s="3"/>
      <c r="F16" s="67"/>
      <c r="G16" s="3"/>
      <c r="H16" s="67"/>
      <c r="I16" s="9"/>
    </row>
    <row r="17" spans="4:9" ht="10.5" x14ac:dyDescent="0.25">
      <c r="D17" s="5" t="s">
        <v>25</v>
      </c>
      <c r="E17" s="77" t="s">
        <v>26</v>
      </c>
      <c r="F17" s="70">
        <f>'SP 2 EOL efficientie '!E32</f>
        <v>0</v>
      </c>
      <c r="G17" s="3"/>
      <c r="H17" s="2" t="s">
        <v>319</v>
      </c>
      <c r="I17" s="9" t="s">
        <v>27</v>
      </c>
    </row>
    <row r="18" spans="4:9" x14ac:dyDescent="0.2">
      <c r="D18" s="3"/>
      <c r="E18" s="78" t="s">
        <v>28</v>
      </c>
      <c r="F18" s="70">
        <f>'SP 2 EOL efficientie '!E33</f>
        <v>0.38</v>
      </c>
      <c r="G18" s="3" t="s">
        <v>22</v>
      </c>
      <c r="H18" s="2" t="s">
        <v>319</v>
      </c>
      <c r="I18" s="9" t="s">
        <v>27</v>
      </c>
    </row>
    <row r="19" spans="4:9" x14ac:dyDescent="0.2">
      <c r="D19" s="3"/>
      <c r="E19" s="78" t="s">
        <v>29</v>
      </c>
      <c r="F19" s="70">
        <f>'SP 2 EOL efficientie '!E34</f>
        <v>0.62</v>
      </c>
      <c r="G19" s="3" t="s">
        <v>22</v>
      </c>
      <c r="H19" s="2" t="s">
        <v>319</v>
      </c>
      <c r="I19" s="9" t="s">
        <v>27</v>
      </c>
    </row>
    <row r="20" spans="4:9" x14ac:dyDescent="0.2">
      <c r="D20" s="3"/>
      <c r="E20" s="78" t="s">
        <v>30</v>
      </c>
      <c r="F20" s="70">
        <f>'SP 2 EOL efficientie '!E35</f>
        <v>0</v>
      </c>
      <c r="G20" s="3" t="s">
        <v>22</v>
      </c>
      <c r="H20" s="2" t="s">
        <v>319</v>
      </c>
      <c r="I20" s="9" t="s">
        <v>27</v>
      </c>
    </row>
    <row r="21" spans="4:9" x14ac:dyDescent="0.2">
      <c r="D21" s="3"/>
      <c r="E21" s="3"/>
      <c r="F21" s="3"/>
      <c r="G21" s="3"/>
      <c r="H21" s="2"/>
      <c r="I21" s="9"/>
    </row>
    <row r="22" spans="4:9" ht="10.5" x14ac:dyDescent="0.25">
      <c r="D22" s="5" t="s">
        <v>31</v>
      </c>
      <c r="E22" s="3" t="s">
        <v>32</v>
      </c>
      <c r="F22" s="68" t="str">
        <f>'SP 3 hergebruik'!E7</f>
        <v xml:space="preserve"> </v>
      </c>
      <c r="G22" s="3" t="s">
        <v>33</v>
      </c>
      <c r="H22" s="68" t="str">
        <f>'SP 3 hergebruik'!F7</f>
        <v xml:space="preserve"> </v>
      </c>
      <c r="I22" s="9" t="s">
        <v>34</v>
      </c>
    </row>
    <row r="23" spans="4:9" ht="10.5" thickTop="1" x14ac:dyDescent="0.2">
      <c r="D23" s="3"/>
      <c r="E23" s="3" t="s">
        <v>35</v>
      </c>
      <c r="F23" s="68" t="str">
        <f>'SP 3 hergebruik'!E8</f>
        <v xml:space="preserve"> </v>
      </c>
      <c r="G23" s="3" t="s">
        <v>33</v>
      </c>
      <c r="H23" s="68" t="str">
        <f>'SP 3 hergebruik'!F8</f>
        <v xml:space="preserve"> </v>
      </c>
      <c r="I23" s="9" t="s">
        <v>34</v>
      </c>
    </row>
    <row r="24" spans="4:9" x14ac:dyDescent="0.2">
      <c r="D24" s="3"/>
      <c r="E24" s="3" t="s">
        <v>36</v>
      </c>
      <c r="F24" s="68" t="str">
        <f>'SP 3 hergebruik'!D18</f>
        <v/>
      </c>
      <c r="G24" s="3" t="s">
        <v>33</v>
      </c>
      <c r="H24" s="68">
        <f>'SP 3 hergebruik'!F18</f>
        <v>0</v>
      </c>
      <c r="I24" s="9" t="s">
        <v>34</v>
      </c>
    </row>
    <row r="25" spans="4:9" x14ac:dyDescent="0.2">
      <c r="D25" s="3"/>
      <c r="E25" s="3" t="s">
        <v>37</v>
      </c>
      <c r="F25" s="70">
        <f>'SP 3 hergebruik'!E42</f>
        <v>0</v>
      </c>
      <c r="G25" s="3" t="s">
        <v>22</v>
      </c>
      <c r="H25" s="70"/>
      <c r="I25" s="9" t="s">
        <v>34</v>
      </c>
    </row>
    <row r="26" spans="4:9" x14ac:dyDescent="0.2">
      <c r="D26" s="3"/>
      <c r="E26" s="3"/>
      <c r="F26" s="3"/>
      <c r="G26" s="3"/>
      <c r="H26" s="3"/>
      <c r="I26" s="3"/>
    </row>
    <row r="27" spans="4:9" ht="11" thickBot="1" x14ac:dyDescent="0.3">
      <c r="D27" s="5" t="s">
        <v>38</v>
      </c>
      <c r="E27" s="3" t="s">
        <v>39</v>
      </c>
      <c r="F27" s="68" t="str">
        <f>'SP 4 recycling'!E7</f>
        <v>nvt</v>
      </c>
      <c r="G27" s="3" t="s">
        <v>33</v>
      </c>
      <c r="H27" s="70" t="str">
        <f>'SP 4 recycling'!F7</f>
        <v>Na inzameling, is punt einde afval bereikt. Dus alle opwerking komt na module D.</v>
      </c>
      <c r="I27" s="9" t="s">
        <v>40</v>
      </c>
    </row>
    <row r="28" spans="4:9" ht="10.5" thickTop="1" x14ac:dyDescent="0.2">
      <c r="D28" s="3"/>
      <c r="E28" s="3" t="s">
        <v>41</v>
      </c>
      <c r="F28" s="68" t="str">
        <f>'SP 4 recycling'!E8</f>
        <v>Used refrigerant R134a {GLO}| treatment of used refrigerant R134a, reclamation | Cut-off, U</v>
      </c>
      <c r="G28" s="3" t="s">
        <v>33</v>
      </c>
      <c r="H28" s="70" t="str">
        <f>'SP 4 recycling'!F8</f>
        <v xml:space="preserve">Zelfde als R134a gehouden. Omdat er geen profiel voor recycling van propaan in ecoinvent bestaat. Dit profiel kan wel worden aangepast dat de lekverliezen Propaan worden in plaats van de R134a. </v>
      </c>
      <c r="I28" s="9" t="s">
        <v>40</v>
      </c>
    </row>
    <row r="29" spans="4:9" x14ac:dyDescent="0.2">
      <c r="D29" s="3"/>
      <c r="E29" s="3" t="s">
        <v>42</v>
      </c>
      <c r="F29" s="68" t="str">
        <f>'SP 4 recycling'!D18</f>
        <v>Propane {GLO}| natural gas liquids fractionation | Cut-off, U</v>
      </c>
      <c r="G29" s="3" t="s">
        <v>33</v>
      </c>
      <c r="H29" s="70" t="str">
        <f>'SP 4 recycling'!F18</f>
        <v>Propaan is na recycling chemische het zelfde als primair</v>
      </c>
      <c r="I29" s="9" t="s">
        <v>40</v>
      </c>
    </row>
    <row r="30" spans="4:9" x14ac:dyDescent="0.2">
      <c r="D30" s="3"/>
      <c r="E30" s="3" t="s">
        <v>43</v>
      </c>
      <c r="F30" s="70">
        <f>'SP 4 recycling'!E37</f>
        <v>1</v>
      </c>
      <c r="G30" s="3" t="s">
        <v>22</v>
      </c>
      <c r="H30" s="70"/>
      <c r="I30" s="9" t="s">
        <v>40</v>
      </c>
    </row>
    <row r="31" spans="4:9" x14ac:dyDescent="0.2">
      <c r="D31" s="3"/>
      <c r="E31" s="3"/>
      <c r="F31" s="3"/>
      <c r="G31" s="3"/>
      <c r="H31" s="2"/>
      <c r="I31" s="3"/>
    </row>
    <row r="32" spans="4:9" ht="11" thickBot="1" x14ac:dyDescent="0.3">
      <c r="D32" s="5" t="s">
        <v>44</v>
      </c>
      <c r="E32" s="3" t="s">
        <v>45</v>
      </c>
      <c r="F32" s="72">
        <f>'SP 5 AVI'!E15</f>
        <v>0</v>
      </c>
      <c r="G32" s="3" t="s">
        <v>46</v>
      </c>
      <c r="H32" s="73" t="str">
        <f>'SP 5 AVI'!$F$15</f>
        <v>Wordt waarschijnlijk verbrand door afvakkelen waarbij er geen energie wordt opgewekt (gaat niet naar de AVI). Daarom geen LHV</v>
      </c>
      <c r="I32" s="9" t="s">
        <v>47</v>
      </c>
    </row>
    <row r="33" spans="4:9" ht="11.5" thickTop="1" thickBot="1" x14ac:dyDescent="0.3">
      <c r="D33" s="5"/>
      <c r="E33" s="3" t="s">
        <v>320</v>
      </c>
      <c r="F33" s="72" t="str">
        <f>'SP 5 AVI'!$E$18</f>
        <v>nieuw profiel</v>
      </c>
      <c r="G33" s="3" t="s">
        <v>33</v>
      </c>
      <c r="H33" s="72" t="str">
        <f>'SP 5 AVI'!$F$18</f>
        <v>nieuw profiel hiervoor is: Propane, burned in building machine {GLO}| propane, burned in building machine | Cut-off, U. Let op dat profiel is per MJ. Omrekenfactor: 0,0215238915195867 kg per MJ. Alternatief is dat het profiel aangepast wordt en alleen de verbranding wordt meegenomen en niet niet de lubrication oil.</v>
      </c>
      <c r="I33" s="9"/>
    </row>
    <row r="34" spans="4:9" ht="11.5" thickTop="1" thickBot="1" x14ac:dyDescent="0.3">
      <c r="D34" s="5"/>
      <c r="E34" s="3"/>
      <c r="F34" s="72"/>
      <c r="G34" s="3"/>
      <c r="H34" s="73"/>
      <c r="I34" s="9"/>
    </row>
    <row r="35" spans="4:9" ht="10.5" thickTop="1" x14ac:dyDescent="0.2">
      <c r="D35" s="3"/>
      <c r="E35" s="3" t="s">
        <v>48</v>
      </c>
      <c r="F35" s="2" t="s">
        <v>49</v>
      </c>
      <c r="G35" s="3"/>
      <c r="H35" s="3"/>
      <c r="I35" s="3" t="s">
        <v>50</v>
      </c>
    </row>
    <row r="36" spans="4:9" x14ac:dyDescent="0.2">
      <c r="D36" s="3"/>
      <c r="E36" s="3"/>
      <c r="F36" s="3"/>
      <c r="G36" s="3"/>
      <c r="H36" s="3"/>
      <c r="I36" s="3"/>
    </row>
    <row r="37" spans="4:9" ht="11" thickBot="1" x14ac:dyDescent="0.3">
      <c r="D37" s="5" t="s">
        <v>51</v>
      </c>
      <c r="E37" s="3" t="s">
        <v>52</v>
      </c>
      <c r="F37" s="2" t="s">
        <v>12</v>
      </c>
      <c r="G37" s="3" t="s">
        <v>33</v>
      </c>
      <c r="H37" s="2"/>
      <c r="I37" s="3" t="s">
        <v>53</v>
      </c>
    </row>
    <row r="38" spans="4:9" ht="10.5" thickTop="1" x14ac:dyDescent="0.2"/>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2F518E66-551E-4DED-B828-F34F2F768E4C}">
          <x14:formula1>
            <xm:f>'Dropdowns (2)'!$D$5:$D$6</xm:f>
          </x14:formula1>
          <xm:sqref>F35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84"/>
  <sheetViews>
    <sheetView workbookViewId="0">
      <selection activeCell="R84" sqref="R84"/>
    </sheetView>
  </sheetViews>
  <sheetFormatPr defaultRowHeight="10" x14ac:dyDescent="0.2"/>
  <cols>
    <col min="1" max="3" width="4.109375" customWidth="1"/>
    <col min="4" max="4" width="14.6640625" bestFit="1" customWidth="1"/>
    <col min="5" max="5" width="28.6640625" bestFit="1" customWidth="1"/>
  </cols>
  <sheetData>
    <row r="2" spans="2:30" ht="20.5" thickBot="1" x14ac:dyDescent="0.55000000000000004">
      <c r="B2" s="10" t="s">
        <v>54</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x14ac:dyDescent="0.2">
      <c r="C3" s="11" t="s">
        <v>55</v>
      </c>
    </row>
    <row r="5" spans="2:30" ht="17.5" x14ac:dyDescent="0.45">
      <c r="C5" s="12" t="s">
        <v>56</v>
      </c>
      <c r="D5" s="12"/>
      <c r="E5" s="2" t="s">
        <v>57</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x14ac:dyDescent="0.5">
      <c r="C6" s="13" t="s">
        <v>58</v>
      </c>
      <c r="D6" s="13"/>
      <c r="E6" s="75" t="s">
        <v>59</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0.5" thickTop="1" x14ac:dyDescent="0.2">
      <c r="D7" s="11"/>
    </row>
    <row r="8" spans="2:30" ht="11.5" x14ac:dyDescent="0.25">
      <c r="D8" s="14" t="s">
        <v>60</v>
      </c>
      <c r="E8" t="s">
        <v>61</v>
      </c>
    </row>
    <row r="9" spans="2:30" ht="11.5" x14ac:dyDescent="0.25">
      <c r="D9" s="14"/>
      <c r="E9" s="15" t="s">
        <v>62</v>
      </c>
    </row>
    <row r="10" spans="2:30" ht="11.5" x14ac:dyDescent="0.25">
      <c r="D10" s="14"/>
      <c r="E10" t="s">
        <v>63</v>
      </c>
    </row>
    <row r="11" spans="2:30" ht="11.5" x14ac:dyDescent="0.25">
      <c r="D11" s="14"/>
    </row>
    <row r="12" spans="2:30" ht="11.5" x14ac:dyDescent="0.25">
      <c r="D12" s="14" t="s">
        <v>64</v>
      </c>
      <c r="E12" s="16" t="s">
        <v>65</v>
      </c>
    </row>
    <row r="13" spans="2:30" ht="11.5" x14ac:dyDescent="0.25">
      <c r="D13" s="14"/>
      <c r="E13" s="16"/>
    </row>
    <row r="14" spans="2:30" ht="24" customHeight="1" x14ac:dyDescent="0.25">
      <c r="D14" s="14"/>
      <c r="E14" s="80" t="s">
        <v>66</v>
      </c>
      <c r="F14" s="80"/>
      <c r="G14" s="80"/>
      <c r="H14" s="80"/>
      <c r="I14" s="80"/>
      <c r="J14" s="80"/>
      <c r="K14" s="80"/>
      <c r="L14" s="80"/>
      <c r="M14" s="80"/>
    </row>
    <row r="15" spans="2:30" ht="11.5" x14ac:dyDescent="0.25">
      <c r="D15" s="14"/>
      <c r="E15" s="81" t="s">
        <v>67</v>
      </c>
      <c r="F15" s="81"/>
      <c r="G15" s="81"/>
      <c r="H15" s="81"/>
      <c r="I15" s="81"/>
      <c r="J15" s="81"/>
      <c r="K15" s="81"/>
      <c r="L15" s="81"/>
      <c r="M15" s="81"/>
      <c r="N15" t="s">
        <v>68</v>
      </c>
    </row>
    <row r="16" spans="2:30" ht="154.5" customHeight="1" x14ac:dyDescent="0.25">
      <c r="D16" s="14"/>
      <c r="E16" s="79" t="s">
        <v>69</v>
      </c>
      <c r="F16" s="79"/>
      <c r="G16" s="79"/>
      <c r="H16" s="79"/>
      <c r="I16" s="79"/>
      <c r="J16" s="79"/>
      <c r="K16" s="79"/>
      <c r="L16" s="79"/>
      <c r="M16" s="79"/>
      <c r="N16" s="6" t="s">
        <v>70</v>
      </c>
      <c r="O16" s="6" t="s">
        <v>71</v>
      </c>
    </row>
    <row r="17" spans="4:30" ht="11.5" x14ac:dyDescent="0.25">
      <c r="D17" s="14"/>
    </row>
    <row r="18" spans="4:30" ht="31.5" customHeight="1" x14ac:dyDescent="0.25">
      <c r="D18" s="14"/>
      <c r="E18" s="82" t="s">
        <v>72</v>
      </c>
      <c r="F18" s="80"/>
      <c r="G18" s="80"/>
      <c r="H18" s="80"/>
      <c r="I18" s="80"/>
      <c r="J18" s="80"/>
      <c r="K18" s="80"/>
      <c r="L18" s="80"/>
      <c r="M18" s="80"/>
    </row>
    <row r="19" spans="4:30" ht="11.5" x14ac:dyDescent="0.25">
      <c r="D19" s="14"/>
      <c r="E19" s="81" t="s">
        <v>67</v>
      </c>
      <c r="F19" s="81"/>
      <c r="G19" s="81"/>
      <c r="H19" s="81"/>
      <c r="I19" s="81"/>
      <c r="J19" s="81"/>
      <c r="K19" s="81"/>
      <c r="L19" s="81"/>
      <c r="M19" s="81"/>
    </row>
    <row r="20" spans="4:30" ht="106" customHeight="1" x14ac:dyDescent="0.25">
      <c r="D20" s="14"/>
      <c r="E20" s="79" t="s">
        <v>73</v>
      </c>
      <c r="F20" s="79"/>
      <c r="G20" s="79"/>
      <c r="H20" s="79"/>
      <c r="I20" s="79"/>
      <c r="J20" s="79"/>
      <c r="K20" s="79"/>
      <c r="L20" s="79"/>
      <c r="M20" s="79"/>
      <c r="N20" t="s">
        <v>74</v>
      </c>
      <c r="O20" t="s">
        <v>75</v>
      </c>
    </row>
    <row r="21" spans="4:30" ht="11.5" x14ac:dyDescent="0.25">
      <c r="D21" s="14"/>
    </row>
    <row r="22" spans="4:30" ht="24" customHeight="1" x14ac:dyDescent="0.25">
      <c r="D22" s="14"/>
      <c r="E22" s="80" t="s">
        <v>76</v>
      </c>
      <c r="F22" s="80"/>
      <c r="G22" s="80"/>
      <c r="H22" s="80"/>
      <c r="I22" s="80"/>
      <c r="J22" s="80"/>
      <c r="K22" s="80"/>
      <c r="L22" s="80"/>
      <c r="M22" s="80"/>
    </row>
    <row r="23" spans="4:30" ht="11.5" x14ac:dyDescent="0.25">
      <c r="D23" s="14"/>
      <c r="E23" s="81" t="s">
        <v>67</v>
      </c>
      <c r="F23" s="81"/>
      <c r="G23" s="81"/>
      <c r="H23" s="81"/>
      <c r="I23" s="81"/>
      <c r="J23" s="81"/>
      <c r="K23" s="81"/>
      <c r="L23" s="81"/>
      <c r="M23" s="81"/>
    </row>
    <row r="24" spans="4:30" ht="75" customHeight="1" x14ac:dyDescent="0.25">
      <c r="D24" s="14"/>
      <c r="E24" s="79" t="s">
        <v>77</v>
      </c>
      <c r="F24" s="79"/>
      <c r="G24" s="79"/>
      <c r="H24" s="79"/>
      <c r="I24" s="79"/>
      <c r="J24" s="79"/>
      <c r="K24" s="79"/>
      <c r="L24" s="79"/>
      <c r="M24" s="79"/>
      <c r="N24" t="s">
        <v>78</v>
      </c>
    </row>
    <row r="25" spans="4:30" ht="11.5" x14ac:dyDescent="0.25">
      <c r="D25" s="14"/>
    </row>
    <row r="26" spans="4:30" ht="24" customHeight="1" x14ac:dyDescent="0.25">
      <c r="D26" s="14"/>
      <c r="E26" s="80" t="s">
        <v>79</v>
      </c>
      <c r="F26" s="80"/>
      <c r="G26" s="80"/>
      <c r="H26" s="80"/>
      <c r="I26" s="80"/>
      <c r="J26" s="80"/>
      <c r="K26" s="80"/>
      <c r="L26" s="80"/>
      <c r="M26" s="80"/>
    </row>
    <row r="27" spans="4:30" ht="11.5" x14ac:dyDescent="0.25">
      <c r="D27" s="14"/>
      <c r="E27" s="81" t="s">
        <v>67</v>
      </c>
      <c r="F27" s="81"/>
      <c r="G27" s="81"/>
      <c r="H27" s="81"/>
      <c r="I27" s="81"/>
      <c r="J27" s="81"/>
      <c r="K27" s="81"/>
      <c r="L27" s="81"/>
      <c r="M27" s="81"/>
      <c r="AD27" s="17" t="s">
        <v>80</v>
      </c>
    </row>
    <row r="28" spans="4:30" ht="75" customHeight="1" x14ac:dyDescent="0.25">
      <c r="D28" s="14"/>
      <c r="E28" s="79" t="s">
        <v>81</v>
      </c>
      <c r="F28" s="79"/>
      <c r="G28" s="79"/>
      <c r="H28" s="79"/>
      <c r="I28" s="79"/>
      <c r="J28" s="79"/>
      <c r="K28" s="79"/>
      <c r="L28" s="79"/>
      <c r="M28" s="79"/>
      <c r="N28" t="s">
        <v>82</v>
      </c>
      <c r="O28" t="s">
        <v>83</v>
      </c>
      <c r="P28" t="s">
        <v>84</v>
      </c>
    </row>
    <row r="29" spans="4:30" ht="11.5" x14ac:dyDescent="0.25">
      <c r="D29" s="14"/>
    </row>
    <row r="30" spans="4:30" ht="11.5" x14ac:dyDescent="0.25">
      <c r="D30" s="14"/>
      <c r="AB30" s="6"/>
    </row>
    <row r="31" spans="4:30" ht="11.5" x14ac:dyDescent="0.25">
      <c r="D31" s="14" t="s">
        <v>85</v>
      </c>
      <c r="E31" t="s">
        <v>86</v>
      </c>
    </row>
    <row r="32" spans="4:30" ht="11.5" x14ac:dyDescent="0.25">
      <c r="D32" s="14"/>
      <c r="E32" s="83" t="s">
        <v>87</v>
      </c>
      <c r="F32" s="84"/>
      <c r="G32" s="84"/>
      <c r="H32" s="84"/>
      <c r="I32" s="84"/>
      <c r="J32" s="84"/>
      <c r="K32" s="84"/>
      <c r="L32" s="84"/>
      <c r="M32" s="85"/>
    </row>
    <row r="33" spans="4:15" ht="10.5" x14ac:dyDescent="0.25">
      <c r="E33" s="18" t="s">
        <v>88</v>
      </c>
    </row>
    <row r="35" spans="4:15" ht="11.5" x14ac:dyDescent="0.25">
      <c r="D35" s="14" t="s">
        <v>89</v>
      </c>
      <c r="E35" s="16" t="s">
        <v>90</v>
      </c>
    </row>
    <row r="36" spans="4:15" ht="11.5" x14ac:dyDescent="0.25">
      <c r="D36" s="14"/>
      <c r="E36" s="16"/>
    </row>
    <row r="37" spans="4:15" ht="48" customHeight="1" x14ac:dyDescent="0.2">
      <c r="D37" s="19" t="s">
        <v>91</v>
      </c>
      <c r="E37" s="80" t="s">
        <v>92</v>
      </c>
      <c r="F37" s="80"/>
      <c r="G37" s="80"/>
      <c r="H37" s="80"/>
      <c r="I37" s="80"/>
      <c r="J37" s="80"/>
      <c r="K37" s="80"/>
      <c r="L37" s="80"/>
      <c r="M37" s="80"/>
    </row>
    <row r="38" spans="4:15" ht="11.5" x14ac:dyDescent="0.25">
      <c r="D38" s="14"/>
      <c r="E38" s="81" t="s">
        <v>67</v>
      </c>
      <c r="F38" s="81"/>
      <c r="G38" s="81"/>
      <c r="H38" s="81"/>
      <c r="I38" s="81"/>
      <c r="J38" s="81"/>
      <c r="K38" s="81"/>
      <c r="L38" s="81"/>
      <c r="M38" s="81"/>
    </row>
    <row r="39" spans="4:15" ht="75" customHeight="1" x14ac:dyDescent="0.25">
      <c r="D39" s="14"/>
      <c r="E39" s="79" t="s">
        <v>93</v>
      </c>
      <c r="F39" s="79"/>
      <c r="G39" s="79"/>
      <c r="H39" s="79"/>
      <c r="I39" s="79"/>
      <c r="J39" s="79"/>
      <c r="K39" s="79"/>
      <c r="L39" s="79"/>
      <c r="M39" s="79"/>
      <c r="N39" t="s">
        <v>94</v>
      </c>
      <c r="O39" t="s">
        <v>95</v>
      </c>
    </row>
    <row r="40" spans="4:15" ht="11.5" x14ac:dyDescent="0.25">
      <c r="D40" s="14"/>
    </row>
    <row r="41" spans="4:15" ht="24" customHeight="1" x14ac:dyDescent="0.25">
      <c r="D41" s="14"/>
      <c r="E41" s="80" t="s">
        <v>96</v>
      </c>
      <c r="F41" s="80"/>
      <c r="G41" s="80"/>
      <c r="H41" s="80"/>
      <c r="I41" s="80"/>
      <c r="J41" s="80"/>
      <c r="K41" s="80"/>
      <c r="L41" s="80"/>
      <c r="M41" s="80"/>
    </row>
    <row r="42" spans="4:15" ht="11.5" x14ac:dyDescent="0.25">
      <c r="D42" s="14"/>
      <c r="E42" s="81" t="s">
        <v>67</v>
      </c>
      <c r="F42" s="81"/>
      <c r="G42" s="81"/>
      <c r="H42" s="81"/>
      <c r="I42" s="81"/>
      <c r="J42" s="81"/>
      <c r="K42" s="81"/>
      <c r="L42" s="81"/>
      <c r="M42" s="81"/>
    </row>
    <row r="43" spans="4:15" ht="75" customHeight="1" x14ac:dyDescent="0.25">
      <c r="D43" s="14"/>
      <c r="E43" s="79" t="s">
        <v>97</v>
      </c>
      <c r="F43" s="79"/>
      <c r="G43" s="79"/>
      <c r="H43" s="79"/>
      <c r="I43" s="79"/>
      <c r="J43" s="79"/>
      <c r="K43" s="79"/>
      <c r="L43" s="79"/>
      <c r="M43" s="79"/>
      <c r="N43" t="s">
        <v>98</v>
      </c>
      <c r="O43" t="s">
        <v>99</v>
      </c>
    </row>
    <row r="44" spans="4:15" ht="11.5" x14ac:dyDescent="0.25">
      <c r="D44" s="14"/>
    </row>
    <row r="45" spans="4:15" ht="36" customHeight="1" x14ac:dyDescent="0.25">
      <c r="D45" s="14"/>
      <c r="E45" s="80" t="s">
        <v>100</v>
      </c>
      <c r="F45" s="80"/>
      <c r="G45" s="80"/>
      <c r="H45" s="80"/>
      <c r="I45" s="80"/>
      <c r="J45" s="80"/>
      <c r="K45" s="80"/>
      <c r="L45" s="80"/>
      <c r="M45" s="80"/>
    </row>
    <row r="46" spans="4:15" ht="11.5" x14ac:dyDescent="0.25">
      <c r="D46" s="14"/>
      <c r="E46" s="81" t="s">
        <v>67</v>
      </c>
      <c r="F46" s="81"/>
      <c r="G46" s="81"/>
      <c r="H46" s="81"/>
      <c r="I46" s="81"/>
      <c r="J46" s="81"/>
      <c r="K46" s="81"/>
      <c r="L46" s="81"/>
      <c r="M46" s="81"/>
    </row>
    <row r="47" spans="4:15" ht="75" customHeight="1" x14ac:dyDescent="0.25">
      <c r="D47" s="14"/>
      <c r="E47" s="86" t="s">
        <v>101</v>
      </c>
      <c r="F47" s="79"/>
      <c r="G47" s="79"/>
      <c r="H47" s="79"/>
      <c r="I47" s="79"/>
      <c r="J47" s="79"/>
      <c r="K47" s="79"/>
      <c r="L47" s="79"/>
      <c r="M47" s="79"/>
    </row>
    <row r="48" spans="4:15" ht="11.5" x14ac:dyDescent="0.25">
      <c r="D48" s="14"/>
    </row>
    <row r="49" spans="4:13" ht="36" customHeight="1" x14ac:dyDescent="0.25">
      <c r="D49" s="14"/>
      <c r="E49" s="80" t="s">
        <v>102</v>
      </c>
      <c r="F49" s="80"/>
      <c r="G49" s="80"/>
      <c r="H49" s="80"/>
      <c r="I49" s="80"/>
      <c r="J49" s="80"/>
      <c r="K49" s="80"/>
      <c r="L49" s="80"/>
      <c r="M49" s="80"/>
    </row>
    <row r="50" spans="4:13" ht="11.5" x14ac:dyDescent="0.25">
      <c r="D50" s="14"/>
      <c r="E50" s="81" t="s">
        <v>67</v>
      </c>
      <c r="F50" s="81"/>
      <c r="G50" s="81"/>
      <c r="H50" s="81"/>
      <c r="I50" s="81"/>
      <c r="J50" s="81"/>
      <c r="K50" s="81"/>
      <c r="L50" s="81"/>
      <c r="M50" s="81"/>
    </row>
    <row r="51" spans="4:13" ht="75" customHeight="1" x14ac:dyDescent="0.25">
      <c r="D51" s="14"/>
      <c r="E51" s="79" t="s">
        <v>103</v>
      </c>
      <c r="F51" s="79"/>
      <c r="G51" s="79"/>
      <c r="H51" s="79"/>
      <c r="I51" s="79"/>
      <c r="J51" s="79"/>
      <c r="K51" s="79"/>
      <c r="L51" s="79"/>
      <c r="M51" s="79"/>
    </row>
    <row r="53" spans="4:13" ht="11.5" x14ac:dyDescent="0.25">
      <c r="D53" s="14" t="s">
        <v>104</v>
      </c>
      <c r="E53" t="s">
        <v>105</v>
      </c>
    </row>
    <row r="54" spans="4:13" x14ac:dyDescent="0.2">
      <c r="E54" s="2" t="s">
        <v>106</v>
      </c>
    </row>
    <row r="56" spans="4:13" x14ac:dyDescent="0.2">
      <c r="E56" t="s">
        <v>107</v>
      </c>
    </row>
    <row r="57" spans="4:13" x14ac:dyDescent="0.2">
      <c r="E57" s="2" t="s">
        <v>12</v>
      </c>
    </row>
    <row r="59" spans="4:13" x14ac:dyDescent="0.2">
      <c r="E59" t="s">
        <v>108</v>
      </c>
    </row>
    <row r="60" spans="4:13" x14ac:dyDescent="0.2">
      <c r="E60" s="2" t="s">
        <v>12</v>
      </c>
    </row>
    <row r="62" spans="4:13" x14ac:dyDescent="0.2">
      <c r="E62" t="s">
        <v>109</v>
      </c>
    </row>
    <row r="63" spans="4:13" x14ac:dyDescent="0.2">
      <c r="E63" s="2" t="s">
        <v>12</v>
      </c>
    </row>
    <row r="65" spans="4:14" x14ac:dyDescent="0.2">
      <c r="E65" t="s">
        <v>110</v>
      </c>
    </row>
    <row r="66" spans="4:14" x14ac:dyDescent="0.2">
      <c r="E66" s="2" t="s">
        <v>12</v>
      </c>
    </row>
    <row r="68" spans="4:14" x14ac:dyDescent="0.2">
      <c r="E68" t="s">
        <v>111</v>
      </c>
    </row>
    <row r="69" spans="4:14" x14ac:dyDescent="0.2">
      <c r="E69" s="2" t="s">
        <v>12</v>
      </c>
    </row>
    <row r="71" spans="4:14" x14ac:dyDescent="0.2">
      <c r="E71" t="s">
        <v>112</v>
      </c>
    </row>
    <row r="72" spans="4:14" x14ac:dyDescent="0.2">
      <c r="E72" s="2" t="s">
        <v>12</v>
      </c>
    </row>
    <row r="74" spans="4:14" x14ac:dyDescent="0.2">
      <c r="E74" t="s">
        <v>113</v>
      </c>
    </row>
    <row r="75" spans="4:14" ht="68.5" customHeight="1" x14ac:dyDescent="0.2">
      <c r="E75" s="89" t="s">
        <v>114</v>
      </c>
      <c r="F75" s="90"/>
      <c r="G75" s="90"/>
      <c r="H75" s="90"/>
      <c r="I75" s="90"/>
      <c r="J75" s="90"/>
      <c r="K75" s="90"/>
      <c r="L75" s="90"/>
      <c r="M75" s="90"/>
      <c r="N75" s="90"/>
    </row>
    <row r="77" spans="4:14" x14ac:dyDescent="0.2">
      <c r="E77" t="s">
        <v>67</v>
      </c>
    </row>
    <row r="78" spans="4:14" ht="11.5" x14ac:dyDescent="0.25">
      <c r="D78" s="14" t="s">
        <v>115</v>
      </c>
      <c r="E78" t="s">
        <v>116</v>
      </c>
    </row>
    <row r="79" spans="4:14" ht="11.5" x14ac:dyDescent="0.25">
      <c r="D79" s="14"/>
      <c r="E79" s="81" t="s">
        <v>67</v>
      </c>
      <c r="F79" s="81"/>
      <c r="G79" s="81"/>
      <c r="H79" s="81"/>
      <c r="I79" s="81"/>
      <c r="J79" s="81"/>
      <c r="K79" s="81"/>
      <c r="L79" s="81"/>
      <c r="M79" s="81"/>
    </row>
    <row r="80" spans="4:14" ht="75" customHeight="1" x14ac:dyDescent="0.25">
      <c r="D80" s="14"/>
      <c r="E80" s="87" t="s">
        <v>117</v>
      </c>
      <c r="F80" s="88"/>
      <c r="G80" s="88"/>
      <c r="H80" s="88"/>
      <c r="I80" s="88"/>
      <c r="J80" s="88"/>
      <c r="K80" s="88"/>
      <c r="L80" s="88"/>
      <c r="M80" s="88"/>
      <c r="N80" s="88"/>
    </row>
    <row r="83" spans="5:14" x14ac:dyDescent="0.2">
      <c r="E83" s="81" t="s">
        <v>8</v>
      </c>
      <c r="F83" s="81"/>
      <c r="G83" s="81"/>
      <c r="H83" s="81"/>
      <c r="I83" s="81"/>
      <c r="J83" s="81"/>
      <c r="K83" s="81"/>
      <c r="L83" s="81"/>
      <c r="M83" s="81"/>
    </row>
    <row r="84" spans="5:14" ht="161.15" customHeight="1" x14ac:dyDescent="0.2">
      <c r="E84" s="87" t="s">
        <v>118</v>
      </c>
      <c r="F84" s="88"/>
      <c r="G84" s="88"/>
      <c r="H84" s="88"/>
      <c r="I84" s="88"/>
      <c r="J84" s="88"/>
      <c r="K84" s="88"/>
      <c r="L84" s="88"/>
      <c r="M84" s="88"/>
      <c r="N84" s="88"/>
    </row>
  </sheetData>
  <mergeCells count="30">
    <mergeCell ref="E47:M47"/>
    <mergeCell ref="E49:M49"/>
    <mergeCell ref="E80:N80"/>
    <mergeCell ref="E83:M83"/>
    <mergeCell ref="E84:N84"/>
    <mergeCell ref="E75:N75"/>
    <mergeCell ref="E51:M51"/>
    <mergeCell ref="E79:M79"/>
    <mergeCell ref="E50:M50"/>
    <mergeCell ref="E32:M32"/>
    <mergeCell ref="E37:M37"/>
    <mergeCell ref="E38:M38"/>
    <mergeCell ref="E39:M39"/>
    <mergeCell ref="E41:M41"/>
    <mergeCell ref="E43:M43"/>
    <mergeCell ref="E45:M45"/>
    <mergeCell ref="E46:M46"/>
    <mergeCell ref="E20:M20"/>
    <mergeCell ref="E14:M14"/>
    <mergeCell ref="E15:M15"/>
    <mergeCell ref="E16:M16"/>
    <mergeCell ref="E18:M18"/>
    <mergeCell ref="E19:M19"/>
    <mergeCell ref="E42:M42"/>
    <mergeCell ref="E22:M22"/>
    <mergeCell ref="E23:M23"/>
    <mergeCell ref="E24:M24"/>
    <mergeCell ref="E26:M26"/>
    <mergeCell ref="E27:M27"/>
    <mergeCell ref="E28:M28"/>
  </mergeCells>
  <conditionalFormatting sqref="E6">
    <cfRule type="cellIs" dxfId="0" priority="1" operator="equal">
      <formula>"Maak een keuze"</formula>
    </cfRule>
  </conditionalFormatting>
  <hyperlinks>
    <hyperlink ref="AD27" r:id="rId1" xr:uid="{1347B2EA-4E12-4D8A-9F54-74910A367EF7}"/>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8"/>
  <sheetViews>
    <sheetView topLeftCell="A40" workbookViewId="0">
      <selection activeCell="G46" sqref="G46"/>
    </sheetView>
  </sheetViews>
  <sheetFormatPr defaultRowHeight="10" x14ac:dyDescent="0.2"/>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2" customWidth="1"/>
    <col min="10" max="10" width="2" style="23" customWidth="1"/>
    <col min="11" max="11" width="31.77734375" customWidth="1"/>
    <col min="12" max="12" width="35.44140625" customWidth="1"/>
    <col min="13" max="13" width="38.109375" customWidth="1"/>
  </cols>
  <sheetData>
    <row r="2" spans="2:24" ht="20.5" thickBot="1" x14ac:dyDescent="0.55000000000000004">
      <c r="B2" s="10" t="s">
        <v>119</v>
      </c>
      <c r="C2" s="10"/>
      <c r="D2" s="10"/>
      <c r="E2" s="10"/>
      <c r="F2" s="10"/>
      <c r="G2" s="10"/>
      <c r="H2" s="10"/>
      <c r="I2" s="20"/>
      <c r="J2" s="21"/>
      <c r="K2" s="10" t="s">
        <v>120</v>
      </c>
      <c r="L2" s="10"/>
      <c r="M2" s="10"/>
      <c r="N2" s="10"/>
      <c r="O2" s="10"/>
      <c r="P2" s="10"/>
      <c r="Q2" s="10"/>
      <c r="R2" s="10"/>
      <c r="S2" s="10"/>
      <c r="T2" s="10"/>
      <c r="U2" s="10"/>
      <c r="V2" s="10"/>
      <c r="W2" s="10"/>
      <c r="X2" s="10"/>
    </row>
    <row r="3" spans="2:24" ht="10.5" thickTop="1" x14ac:dyDescent="0.2"/>
    <row r="4" spans="2:24" x14ac:dyDescent="0.2">
      <c r="D4" s="11"/>
    </row>
    <row r="6" spans="2:24" ht="15.5" thickBot="1" x14ac:dyDescent="0.45">
      <c r="D6" s="25" t="s">
        <v>121</v>
      </c>
      <c r="E6" s="25"/>
      <c r="F6" s="25"/>
      <c r="G6" s="25"/>
      <c r="H6" s="25"/>
      <c r="I6" s="26"/>
      <c r="J6" s="27"/>
      <c r="K6" s="25"/>
      <c r="L6" s="25"/>
      <c r="M6" s="25"/>
      <c r="N6" s="25"/>
      <c r="O6" s="25"/>
      <c r="P6" s="25"/>
      <c r="Q6" s="25"/>
      <c r="R6" s="25"/>
      <c r="S6" s="25"/>
      <c r="T6" s="25"/>
      <c r="U6" s="25"/>
      <c r="V6" s="25"/>
      <c r="W6" s="25"/>
      <c r="X6" s="25"/>
    </row>
    <row r="8" spans="2:24" ht="16" customHeight="1" thickBot="1" x14ac:dyDescent="0.45">
      <c r="D8" s="25" t="s">
        <v>60</v>
      </c>
      <c r="E8" s="80" t="s">
        <v>122</v>
      </c>
      <c r="F8" s="80"/>
      <c r="G8" s="80"/>
      <c r="H8" s="80"/>
      <c r="K8" s="28" t="s">
        <v>123</v>
      </c>
    </row>
    <row r="9" spans="2:24" x14ac:dyDescent="0.2">
      <c r="E9" s="80"/>
      <c r="F9" s="80"/>
      <c r="G9" s="80"/>
      <c r="H9" s="80"/>
    </row>
    <row r="10" spans="2:24" x14ac:dyDescent="0.2">
      <c r="E10" s="80"/>
      <c r="F10" s="80"/>
      <c r="G10" s="80"/>
      <c r="H10" s="80"/>
    </row>
    <row r="11" spans="2:24" x14ac:dyDescent="0.2">
      <c r="E11" s="80"/>
      <c r="F11" s="80"/>
      <c r="G11" s="80"/>
      <c r="H11" s="80"/>
    </row>
    <row r="13" spans="2:24" ht="15.5" thickBot="1" x14ac:dyDescent="0.45">
      <c r="D13" s="25" t="s">
        <v>64</v>
      </c>
      <c r="E13" t="s">
        <v>124</v>
      </c>
    </row>
    <row r="15" spans="2:24" ht="11" thickBot="1" x14ac:dyDescent="0.3">
      <c r="E15" s="29" t="s">
        <v>125</v>
      </c>
      <c r="F15" s="29" t="s">
        <v>126</v>
      </c>
      <c r="G15" s="29" t="s">
        <v>5</v>
      </c>
      <c r="H15" s="29" t="s">
        <v>120</v>
      </c>
    </row>
    <row r="16" spans="2:24" ht="50.5" thickTop="1" x14ac:dyDescent="0.2">
      <c r="E16" s="30" t="s">
        <v>127</v>
      </c>
      <c r="F16" s="31" t="s">
        <v>128</v>
      </c>
      <c r="G16" s="31" t="s">
        <v>129</v>
      </c>
      <c r="H16" s="32" t="s">
        <v>130</v>
      </c>
    </row>
    <row r="17" spans="4:8" ht="40" x14ac:dyDescent="0.2">
      <c r="E17" s="33" t="s">
        <v>131</v>
      </c>
      <c r="F17" s="34" t="s">
        <v>132</v>
      </c>
      <c r="G17" s="34" t="s">
        <v>133</v>
      </c>
      <c r="H17" s="35" t="s">
        <v>134</v>
      </c>
    </row>
    <row r="18" spans="4:8" ht="20" x14ac:dyDescent="0.2">
      <c r="E18" s="33" t="s">
        <v>31</v>
      </c>
      <c r="F18" s="34" t="s">
        <v>135</v>
      </c>
      <c r="G18" s="34" t="s">
        <v>136</v>
      </c>
      <c r="H18" s="35" t="s">
        <v>137</v>
      </c>
    </row>
    <row r="19" spans="4:8" ht="20" x14ac:dyDescent="0.2">
      <c r="E19" s="33" t="s">
        <v>138</v>
      </c>
      <c r="F19" s="34" t="s">
        <v>135</v>
      </c>
      <c r="G19" s="34" t="s">
        <v>139</v>
      </c>
      <c r="H19" s="35" t="s">
        <v>140</v>
      </c>
    </row>
    <row r="20" spans="4:8" ht="20" x14ac:dyDescent="0.2">
      <c r="E20" s="33" t="s">
        <v>141</v>
      </c>
      <c r="F20" s="34" t="s">
        <v>135</v>
      </c>
      <c r="G20" s="34" t="s">
        <v>142</v>
      </c>
      <c r="H20" s="35" t="s">
        <v>137</v>
      </c>
    </row>
    <row r="21" spans="4:8" x14ac:dyDescent="0.2">
      <c r="E21" s="36" t="s">
        <v>1</v>
      </c>
      <c r="F21" s="37" t="s">
        <v>135</v>
      </c>
      <c r="G21" s="37" t="s">
        <v>143</v>
      </c>
      <c r="H21" s="38" t="s">
        <v>140</v>
      </c>
    </row>
    <row r="22" spans="4:8" ht="11.5" x14ac:dyDescent="0.2">
      <c r="E22" s="39"/>
      <c r="F22" s="39"/>
      <c r="G22" s="39"/>
      <c r="H22" s="39"/>
    </row>
    <row r="23" spans="4:8" ht="10.5" x14ac:dyDescent="0.25">
      <c r="D23" s="8" t="s">
        <v>144</v>
      </c>
      <c r="E23" s="8" t="s">
        <v>145</v>
      </c>
    </row>
    <row r="24" spans="4:8" x14ac:dyDescent="0.2">
      <c r="E24" s="80" t="s">
        <v>146</v>
      </c>
      <c r="F24" s="93"/>
      <c r="G24" s="93"/>
      <c r="H24" s="93"/>
    </row>
    <row r="25" spans="4:8" x14ac:dyDescent="0.2">
      <c r="E25" s="93"/>
      <c r="F25" s="93"/>
      <c r="G25" s="93"/>
      <c r="H25" s="93"/>
    </row>
    <row r="26" spans="4:8" x14ac:dyDescent="0.2">
      <c r="E26" s="93"/>
      <c r="F26" s="93"/>
      <c r="G26" s="93"/>
      <c r="H26" s="93"/>
    </row>
    <row r="27" spans="4:8" ht="40" customHeight="1" x14ac:dyDescent="0.2">
      <c r="E27" s="93"/>
      <c r="F27" s="93"/>
      <c r="G27" s="93"/>
      <c r="H27" s="93"/>
    </row>
    <row r="29" spans="4:8" ht="10.5" x14ac:dyDescent="0.25">
      <c r="D29" s="8" t="s">
        <v>147</v>
      </c>
      <c r="E29" s="8" t="s">
        <v>148</v>
      </c>
    </row>
    <row r="30" spans="4:8" x14ac:dyDescent="0.2">
      <c r="E30" s="80" t="s">
        <v>149</v>
      </c>
      <c r="F30" s="93"/>
      <c r="G30" s="93"/>
      <c r="H30" s="93"/>
    </row>
    <row r="31" spans="4:8" x14ac:dyDescent="0.2">
      <c r="E31" s="93"/>
      <c r="F31" s="93"/>
      <c r="G31" s="93"/>
      <c r="H31" s="93"/>
    </row>
    <row r="32" spans="4:8" x14ac:dyDescent="0.2">
      <c r="E32" s="93"/>
      <c r="F32" s="93"/>
      <c r="G32" s="93"/>
      <c r="H32" s="93"/>
    </row>
    <row r="33" spans="4:11" x14ac:dyDescent="0.2">
      <c r="E33" s="93"/>
      <c r="F33" s="93"/>
      <c r="G33" s="93"/>
      <c r="H33" s="93"/>
    </row>
    <row r="34" spans="4:11" ht="147" customHeight="1" x14ac:dyDescent="0.2">
      <c r="E34" s="93"/>
      <c r="F34" s="93"/>
      <c r="G34" s="93"/>
      <c r="H34" s="93"/>
    </row>
    <row r="35" spans="4:11" ht="11.15" customHeight="1" x14ac:dyDescent="0.2"/>
    <row r="36" spans="4:11" ht="12" customHeight="1" x14ac:dyDescent="0.25">
      <c r="D36" s="8" t="s">
        <v>150</v>
      </c>
      <c r="E36" s="8" t="s">
        <v>151</v>
      </c>
    </row>
    <row r="37" spans="4:11" ht="10" customHeight="1" x14ac:dyDescent="0.2">
      <c r="E37" s="80" t="s">
        <v>152</v>
      </c>
      <c r="F37" s="93"/>
      <c r="G37" s="93"/>
      <c r="H37" s="93"/>
    </row>
    <row r="38" spans="4:11" x14ac:dyDescent="0.2">
      <c r="E38" s="93"/>
      <c r="F38" s="93"/>
      <c r="G38" s="93"/>
      <c r="H38" s="93"/>
    </row>
    <row r="39" spans="4:11" x14ac:dyDescent="0.2">
      <c r="E39" s="93"/>
      <c r="F39" s="93"/>
      <c r="G39" s="93"/>
      <c r="H39" s="93"/>
    </row>
    <row r="40" spans="4:11" ht="80.5" customHeight="1" x14ac:dyDescent="0.2">
      <c r="E40" s="93"/>
      <c r="F40" s="93"/>
      <c r="G40" s="93"/>
      <c r="H40" s="93"/>
    </row>
    <row r="41" spans="4:11" x14ac:dyDescent="0.2">
      <c r="K41" t="s">
        <v>153</v>
      </c>
    </row>
    <row r="43" spans="4:11" ht="15" x14ac:dyDescent="0.4">
      <c r="D43" s="40" t="s">
        <v>154</v>
      </c>
      <c r="E43" s="40" t="s">
        <v>155</v>
      </c>
      <c r="F43" s="40"/>
      <c r="G43" s="40"/>
      <c r="H43" s="40"/>
    </row>
    <row r="44" spans="4:11" ht="15" x14ac:dyDescent="0.4">
      <c r="D44" s="40"/>
      <c r="E44" t="s">
        <v>156</v>
      </c>
      <c r="F44" s="40"/>
      <c r="G44" s="40"/>
      <c r="H44" s="40"/>
    </row>
    <row r="45" spans="4:11" ht="11" thickBot="1" x14ac:dyDescent="0.3">
      <c r="E45" s="94" t="s">
        <v>157</v>
      </c>
      <c r="F45" s="95"/>
      <c r="G45" s="29" t="s">
        <v>158</v>
      </c>
      <c r="H45" s="29" t="s">
        <v>8</v>
      </c>
    </row>
    <row r="46" spans="4:11" ht="10.5" thickTop="1" x14ac:dyDescent="0.2">
      <c r="E46" s="96" t="s">
        <v>159</v>
      </c>
      <c r="F46" s="97"/>
      <c r="G46" s="71" t="s">
        <v>160</v>
      </c>
      <c r="H46" s="71" t="s">
        <v>161</v>
      </c>
    </row>
    <row r="47" spans="4:11" x14ac:dyDescent="0.2">
      <c r="E47" s="91" t="s">
        <v>19</v>
      </c>
      <c r="F47" s="92"/>
      <c r="G47" s="71" t="s">
        <v>12</v>
      </c>
      <c r="H47" s="71" t="s">
        <v>161</v>
      </c>
    </row>
    <row r="48" spans="4:11" x14ac:dyDescent="0.2">
      <c r="E48" s="91" t="s">
        <v>20</v>
      </c>
      <c r="F48" s="92"/>
      <c r="G48" s="71" t="s">
        <v>12</v>
      </c>
      <c r="H48" s="71" t="s">
        <v>161</v>
      </c>
    </row>
    <row r="50" spans="5:8" x14ac:dyDescent="0.2">
      <c r="E50" t="s">
        <v>162</v>
      </c>
    </row>
    <row r="51" spans="5:8" ht="11" thickBot="1" x14ac:dyDescent="0.3">
      <c r="E51" s="29" t="s">
        <v>125</v>
      </c>
      <c r="F51" s="29" t="s">
        <v>163</v>
      </c>
      <c r="G51" s="29"/>
      <c r="H51" s="29"/>
    </row>
    <row r="52" spans="5:8" ht="409.6" thickTop="1" x14ac:dyDescent="0.2">
      <c r="E52" s="36" t="s">
        <v>127</v>
      </c>
      <c r="F52" s="41">
        <f>1-0.97^15</f>
        <v>0.36674881086321076</v>
      </c>
      <c r="G52" s="24" t="s">
        <v>164</v>
      </c>
      <c r="H52" s="76" t="s">
        <v>165</v>
      </c>
    </row>
    <row r="53" spans="5:8" ht="60" x14ac:dyDescent="0.2">
      <c r="E53" s="36" t="s">
        <v>131</v>
      </c>
      <c r="F53" s="41">
        <v>0</v>
      </c>
      <c r="G53" s="24"/>
      <c r="H53" s="24" t="s">
        <v>166</v>
      </c>
    </row>
    <row r="54" spans="5:8" ht="30" x14ac:dyDescent="0.2">
      <c r="E54" s="36" t="s">
        <v>31</v>
      </c>
      <c r="F54" s="41">
        <v>0</v>
      </c>
      <c r="G54" s="24"/>
      <c r="H54" s="24" t="s">
        <v>167</v>
      </c>
    </row>
    <row r="55" spans="5:8" ht="20" x14ac:dyDescent="0.2">
      <c r="E55" s="36" t="s">
        <v>138</v>
      </c>
      <c r="F55" s="41">
        <v>0.4</v>
      </c>
      <c r="G55" s="24"/>
      <c r="H55" s="24" t="s">
        <v>168</v>
      </c>
    </row>
    <row r="56" spans="5:8" ht="70" x14ac:dyDescent="0.2">
      <c r="E56" s="36" t="s">
        <v>169</v>
      </c>
      <c r="F56" s="41">
        <v>0.6</v>
      </c>
      <c r="G56" s="24"/>
      <c r="H56" s="24" t="s">
        <v>170</v>
      </c>
    </row>
    <row r="57" spans="5:8" ht="20" x14ac:dyDescent="0.2">
      <c r="E57" s="36" t="s">
        <v>1</v>
      </c>
      <c r="F57" s="41">
        <v>0</v>
      </c>
      <c r="G57" s="24"/>
      <c r="H57" s="24" t="s">
        <v>171</v>
      </c>
    </row>
    <row r="58" spans="5:8" ht="10.5" x14ac:dyDescent="0.25">
      <c r="E58" s="42" t="s">
        <v>172</v>
      </c>
      <c r="F58" s="43">
        <f>SUM(F55:F57)</f>
        <v>1</v>
      </c>
      <c r="G58" s="44" t="s">
        <v>173</v>
      </c>
      <c r="H58" s="44"/>
    </row>
  </sheetData>
  <mergeCells count="8">
    <mergeCell ref="E47:F47"/>
    <mergeCell ref="E48:F48"/>
    <mergeCell ref="E8:H11"/>
    <mergeCell ref="E24:H27"/>
    <mergeCell ref="E30:H34"/>
    <mergeCell ref="E37:H40"/>
    <mergeCell ref="E45:F45"/>
    <mergeCell ref="E46:F46"/>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8" workbookViewId="0">
      <selection activeCell="G35" sqref="G35"/>
    </sheetView>
  </sheetViews>
  <sheetFormatPr defaultRowHeight="10" x14ac:dyDescent="0.2"/>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2" customWidth="1"/>
    <col min="9" max="9" width="2.77734375" style="23" customWidth="1"/>
    <col min="10" max="10" width="73.77734375" customWidth="1"/>
    <col min="11" max="11" width="23.109375" customWidth="1"/>
    <col min="12" max="12" width="67.77734375" customWidth="1"/>
  </cols>
  <sheetData>
    <row r="2" spans="2:18" ht="20.5" thickBot="1" x14ac:dyDescent="0.55000000000000004">
      <c r="B2" s="10" t="s">
        <v>174</v>
      </c>
      <c r="C2" s="10"/>
      <c r="D2" s="10"/>
      <c r="E2" s="10"/>
      <c r="F2" s="10"/>
      <c r="G2" s="10"/>
      <c r="H2" s="20"/>
      <c r="I2" s="21"/>
      <c r="J2" s="10" t="s">
        <v>120</v>
      </c>
      <c r="K2" s="10"/>
      <c r="L2" s="10"/>
      <c r="M2" s="10"/>
      <c r="N2" s="10"/>
      <c r="O2" s="10"/>
      <c r="P2" s="10"/>
      <c r="Q2" s="10"/>
      <c r="R2" s="10"/>
    </row>
    <row r="3" spans="2:18" ht="10.5" thickTop="1" x14ac:dyDescent="0.2"/>
    <row r="5" spans="2:18" ht="15.5" thickBot="1" x14ac:dyDescent="0.45">
      <c r="D5" s="25" t="s">
        <v>175</v>
      </c>
      <c r="E5" s="25"/>
      <c r="F5" s="25"/>
      <c r="G5" s="25"/>
    </row>
    <row r="7" spans="2:18" x14ac:dyDescent="0.2">
      <c r="D7" s="98" t="s">
        <v>176</v>
      </c>
      <c r="E7" s="98"/>
      <c r="F7" s="98"/>
    </row>
    <row r="8" spans="2:18" x14ac:dyDescent="0.2">
      <c r="C8" s="45"/>
      <c r="D8" s="98"/>
      <c r="E8" s="98"/>
      <c r="F8" s="98"/>
    </row>
    <row r="9" spans="2:18" ht="15.5" thickBot="1" x14ac:dyDescent="0.45">
      <c r="C9" s="25" t="s">
        <v>177</v>
      </c>
      <c r="D9" s="46" t="s">
        <v>178</v>
      </c>
      <c r="E9" s="46"/>
      <c r="F9" s="46"/>
      <c r="J9" s="47" t="s">
        <v>179</v>
      </c>
      <c r="K9" s="46"/>
      <c r="L9" s="46"/>
    </row>
    <row r="10" spans="2:18" ht="11" thickBot="1" x14ac:dyDescent="0.3">
      <c r="D10" s="48" t="s">
        <v>5</v>
      </c>
      <c r="E10" s="48" t="s">
        <v>180</v>
      </c>
      <c r="F10" s="48" t="s">
        <v>181</v>
      </c>
      <c r="J10" s="48" t="s">
        <v>5</v>
      </c>
      <c r="K10" s="48" t="s">
        <v>180</v>
      </c>
      <c r="L10" s="48" t="s">
        <v>181</v>
      </c>
    </row>
    <row r="11" spans="2:18" ht="11" thickTop="1" x14ac:dyDescent="0.2">
      <c r="D11" s="36" t="s">
        <v>182</v>
      </c>
      <c r="E11" s="49">
        <f>'SP 1 Verdeling EOL'!F53</f>
        <v>0</v>
      </c>
      <c r="F11" s="50" t="s">
        <v>183</v>
      </c>
      <c r="J11" s="36" t="s">
        <v>182</v>
      </c>
      <c r="K11" s="49" t="s">
        <v>180</v>
      </c>
      <c r="L11" s="50" t="s">
        <v>183</v>
      </c>
    </row>
    <row r="12" spans="2:18" ht="20" x14ac:dyDescent="0.2">
      <c r="D12" s="36" t="s">
        <v>184</v>
      </c>
      <c r="E12" s="49">
        <f>'SP 1 Verdeling EOL'!F54</f>
        <v>0</v>
      </c>
      <c r="F12" s="51" t="s">
        <v>183</v>
      </c>
      <c r="J12" s="36" t="s">
        <v>184</v>
      </c>
      <c r="K12" s="49">
        <v>0</v>
      </c>
      <c r="L12" s="51" t="s">
        <v>183</v>
      </c>
    </row>
    <row r="13" spans="2:18" ht="20" x14ac:dyDescent="0.2">
      <c r="D13" s="36" t="s">
        <v>185</v>
      </c>
      <c r="E13" s="49">
        <f>'SP 1 Verdeling EOL'!F55</f>
        <v>0.4</v>
      </c>
      <c r="F13" s="51" t="s">
        <v>183</v>
      </c>
      <c r="J13" s="36" t="s">
        <v>185</v>
      </c>
      <c r="K13" s="49">
        <v>0.5</v>
      </c>
      <c r="L13" s="51" t="s">
        <v>183</v>
      </c>
    </row>
    <row r="14" spans="2:18" ht="20" x14ac:dyDescent="0.2">
      <c r="D14" s="36" t="s">
        <v>186</v>
      </c>
      <c r="E14" s="49">
        <f>'SP 1 Verdeling EOL'!F56</f>
        <v>0.6</v>
      </c>
      <c r="F14" s="51" t="s">
        <v>183</v>
      </c>
      <c r="J14" s="36" t="s">
        <v>186</v>
      </c>
      <c r="K14" s="49">
        <v>0.48</v>
      </c>
      <c r="L14" s="51" t="s">
        <v>183</v>
      </c>
    </row>
    <row r="15" spans="2:18" ht="20" x14ac:dyDescent="0.2">
      <c r="D15" s="36" t="s">
        <v>187</v>
      </c>
      <c r="E15" s="49">
        <f>'SP 1 Verdeling EOL'!F57</f>
        <v>0</v>
      </c>
      <c r="F15" s="51" t="s">
        <v>183</v>
      </c>
      <c r="J15" s="36" t="s">
        <v>187</v>
      </c>
      <c r="K15" s="49">
        <v>0</v>
      </c>
      <c r="L15" s="51" t="s">
        <v>183</v>
      </c>
    </row>
    <row r="16" spans="2:18" ht="10.5" x14ac:dyDescent="0.25">
      <c r="D16" s="4" t="s">
        <v>0</v>
      </c>
      <c r="E16" s="52">
        <f>SUM(E11:E15)</f>
        <v>1</v>
      </c>
      <c r="F16" s="36" t="s">
        <v>188</v>
      </c>
      <c r="J16" s="4" t="s">
        <v>0</v>
      </c>
      <c r="K16" s="52">
        <v>0.02</v>
      </c>
      <c r="L16" s="36" t="s">
        <v>188</v>
      </c>
    </row>
    <row r="17" spans="1:12" x14ac:dyDescent="0.2">
      <c r="K17">
        <v>1</v>
      </c>
    </row>
    <row r="18" spans="1:12" ht="10" customHeight="1" x14ac:dyDescent="0.2">
      <c r="D18" s="99" t="s">
        <v>189</v>
      </c>
      <c r="E18" s="99"/>
      <c r="F18" s="99"/>
      <c r="J18" s="99"/>
      <c r="K18" s="99"/>
      <c r="L18" s="99"/>
    </row>
    <row r="19" spans="1:12" ht="36" customHeight="1" x14ac:dyDescent="0.2">
      <c r="D19" s="99"/>
      <c r="E19" s="99"/>
      <c r="F19" s="99"/>
      <c r="J19" s="99"/>
      <c r="K19" s="99"/>
      <c r="L19" s="99"/>
    </row>
    <row r="21" spans="1:12" ht="11" thickBot="1" x14ac:dyDescent="0.3">
      <c r="D21" s="48" t="s">
        <v>190</v>
      </c>
      <c r="E21" s="48" t="s">
        <v>191</v>
      </c>
      <c r="F21" s="48" t="s">
        <v>192</v>
      </c>
      <c r="G21" s="48" t="s">
        <v>193</v>
      </c>
      <c r="J21" s="48" t="s">
        <v>190</v>
      </c>
      <c r="K21" s="48" t="s">
        <v>191</v>
      </c>
      <c r="L21" s="48" t="s">
        <v>192</v>
      </c>
    </row>
    <row r="22" spans="1:12" ht="10.5" thickTop="1" x14ac:dyDescent="0.2">
      <c r="D22" s="36" t="s">
        <v>194</v>
      </c>
      <c r="E22" s="53">
        <v>0</v>
      </c>
      <c r="F22" s="53" t="s">
        <v>195</v>
      </c>
      <c r="G22" s="53"/>
      <c r="J22" s="36" t="s">
        <v>194</v>
      </c>
      <c r="K22" s="53">
        <v>0.04</v>
      </c>
      <c r="L22" s="53" t="s">
        <v>196</v>
      </c>
    </row>
    <row r="23" spans="1:12" ht="10.5" customHeight="1" x14ac:dyDescent="0.2">
      <c r="D23" s="36" t="s">
        <v>197</v>
      </c>
      <c r="E23" s="53">
        <v>0</v>
      </c>
      <c r="F23" s="53" t="s">
        <v>195</v>
      </c>
      <c r="G23" s="53"/>
      <c r="J23" s="36" t="s">
        <v>197</v>
      </c>
      <c r="K23" s="53">
        <v>0</v>
      </c>
      <c r="L23" s="53" t="s">
        <v>198</v>
      </c>
    </row>
    <row r="24" spans="1:12" x14ac:dyDescent="0.2">
      <c r="D24" s="36" t="s">
        <v>199</v>
      </c>
      <c r="E24" s="53">
        <v>0</v>
      </c>
      <c r="F24" s="53" t="s">
        <v>195</v>
      </c>
      <c r="G24" s="53"/>
      <c r="J24" s="36" t="s">
        <v>199</v>
      </c>
      <c r="K24" s="53">
        <v>0.01</v>
      </c>
      <c r="L24" s="53" t="s">
        <v>200</v>
      </c>
    </row>
    <row r="25" spans="1:12" x14ac:dyDescent="0.2">
      <c r="D25" s="36" t="s">
        <v>201</v>
      </c>
      <c r="E25" s="53">
        <v>0.05</v>
      </c>
      <c r="F25" s="53" t="s">
        <v>195</v>
      </c>
      <c r="G25" s="53" t="s">
        <v>202</v>
      </c>
      <c r="J25" s="36" t="s">
        <v>201</v>
      </c>
      <c r="K25" s="53">
        <v>0</v>
      </c>
      <c r="L25" s="53" t="s">
        <v>198</v>
      </c>
    </row>
    <row r="26" spans="1:12" x14ac:dyDescent="0.2">
      <c r="D26" s="36" t="s">
        <v>203</v>
      </c>
      <c r="E26" s="53">
        <v>0</v>
      </c>
      <c r="F26" s="53" t="s">
        <v>195</v>
      </c>
      <c r="G26" s="53"/>
      <c r="J26" s="36" t="s">
        <v>203</v>
      </c>
      <c r="K26" s="53">
        <v>0.01</v>
      </c>
      <c r="L26" s="53" t="s">
        <v>204</v>
      </c>
    </row>
    <row r="27" spans="1:12" ht="10" customHeight="1" x14ac:dyDescent="0.2">
      <c r="A27" t="s">
        <v>205</v>
      </c>
      <c r="D27" s="36" t="s">
        <v>206</v>
      </c>
      <c r="E27" s="53">
        <v>0</v>
      </c>
      <c r="F27" s="53" t="s">
        <v>195</v>
      </c>
      <c r="G27" s="53" t="s">
        <v>207</v>
      </c>
      <c r="J27" s="36" t="s">
        <v>206</v>
      </c>
      <c r="K27" s="53">
        <v>0</v>
      </c>
      <c r="L27" s="53" t="s">
        <v>208</v>
      </c>
    </row>
    <row r="29" spans="1:12" ht="15.5" thickBot="1" x14ac:dyDescent="0.45">
      <c r="D29" s="46" t="s">
        <v>209</v>
      </c>
      <c r="E29" s="46"/>
      <c r="F29" s="46"/>
      <c r="J29" s="46" t="s">
        <v>209</v>
      </c>
      <c r="K29" s="46"/>
      <c r="L29" s="46"/>
    </row>
    <row r="30" spans="1:12" ht="11" thickBot="1" x14ac:dyDescent="0.3">
      <c r="D30" s="48" t="s">
        <v>5</v>
      </c>
      <c r="E30" s="48" t="s">
        <v>210</v>
      </c>
      <c r="F30" s="48" t="s">
        <v>211</v>
      </c>
      <c r="J30" s="48" t="s">
        <v>5</v>
      </c>
      <c r="K30" s="48" t="s">
        <v>210</v>
      </c>
      <c r="L30" s="48" t="s">
        <v>211</v>
      </c>
    </row>
    <row r="31" spans="1:12" ht="11" thickTop="1" x14ac:dyDescent="0.2">
      <c r="D31" s="36" t="s">
        <v>212</v>
      </c>
      <c r="E31" s="49">
        <f>E11</f>
        <v>0</v>
      </c>
      <c r="F31" s="51" t="s">
        <v>213</v>
      </c>
      <c r="J31" s="36" t="s">
        <v>212</v>
      </c>
      <c r="K31" s="49">
        <v>0</v>
      </c>
      <c r="L31" s="51" t="s">
        <v>213</v>
      </c>
    </row>
    <row r="32" spans="1:12" ht="10.5" x14ac:dyDescent="0.2">
      <c r="D32" s="36" t="s">
        <v>214</v>
      </c>
      <c r="E32" s="49">
        <f>E12*(1-E22-E23-E24)</f>
        <v>0</v>
      </c>
      <c r="F32" s="51" t="s">
        <v>215</v>
      </c>
      <c r="J32" s="36" t="s">
        <v>214</v>
      </c>
      <c r="K32" s="49">
        <v>0.47499999999999998</v>
      </c>
      <c r="L32" s="51" t="s">
        <v>215</v>
      </c>
    </row>
    <row r="33" spans="4:12" ht="30" x14ac:dyDescent="0.2">
      <c r="D33" s="36" t="s">
        <v>216</v>
      </c>
      <c r="E33" s="49">
        <f>E13*(1-E25-E26)+E12*E22-E12*E22*E25</f>
        <v>0.38</v>
      </c>
      <c r="F33" s="54" t="s">
        <v>217</v>
      </c>
      <c r="J33" s="36" t="s">
        <v>216</v>
      </c>
      <c r="K33" s="49">
        <v>0.49519999999999997</v>
      </c>
      <c r="L33" s="54" t="s">
        <v>217</v>
      </c>
    </row>
    <row r="34" spans="4:12" ht="60" x14ac:dyDescent="0.2">
      <c r="D34" s="36" t="s">
        <v>218</v>
      </c>
      <c r="E34" s="49">
        <f>E14*(1-E27)+E12*E23+E13*E25+E12*E22*E25-E12*E22*E25*E27-E13*E25*E27</f>
        <v>0.62</v>
      </c>
      <c r="F34" s="54" t="s">
        <v>219</v>
      </c>
      <c r="J34" s="36" t="s">
        <v>218</v>
      </c>
      <c r="K34" s="49">
        <v>0</v>
      </c>
      <c r="L34" s="54" t="s">
        <v>219</v>
      </c>
    </row>
    <row r="35" spans="4:12" ht="60" x14ac:dyDescent="0.2">
      <c r="D35" s="36" t="s">
        <v>220</v>
      </c>
      <c r="E35" s="49">
        <f>E15+E12*E24+E13*E26+E14*E27+E12*E22*E25*E27+E13*E25*E27</f>
        <v>0</v>
      </c>
      <c r="F35" s="55" t="s">
        <v>221</v>
      </c>
      <c r="J35" s="36" t="s">
        <v>220</v>
      </c>
      <c r="K35" s="49">
        <v>2.98E-2</v>
      </c>
      <c r="L35" s="55" t="s">
        <v>221</v>
      </c>
    </row>
    <row r="36" spans="4:12" ht="10.5" x14ac:dyDescent="0.25">
      <c r="D36" s="4" t="s">
        <v>222</v>
      </c>
      <c r="E36" s="52">
        <f>SUM(E31:E35)</f>
        <v>1</v>
      </c>
      <c r="F36" s="4"/>
      <c r="J36" s="4" t="s">
        <v>222</v>
      </c>
      <c r="K36" s="52">
        <v>1</v>
      </c>
      <c r="L36" s="4"/>
    </row>
  </sheetData>
  <mergeCells count="3">
    <mergeCell ref="D7:F8"/>
    <mergeCell ref="D18:F19"/>
    <mergeCell ref="J18:L19"/>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topLeftCell="A14" zoomScaleNormal="100" workbookViewId="0">
      <selection activeCell="G35" sqref="G35"/>
    </sheetView>
  </sheetViews>
  <sheetFormatPr defaultRowHeight="10" x14ac:dyDescent="0.2"/>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2" customWidth="1"/>
    <col min="10" max="10" width="1.44140625" customWidth="1"/>
  </cols>
  <sheetData>
    <row r="2" spans="2:20" ht="20.5" thickBot="1" x14ac:dyDescent="0.55000000000000004">
      <c r="B2" s="10" t="s">
        <v>223</v>
      </c>
      <c r="C2" s="10"/>
      <c r="D2" s="10"/>
      <c r="E2" s="10"/>
      <c r="F2" s="10"/>
      <c r="G2" s="10"/>
      <c r="H2" s="10"/>
      <c r="I2" s="20"/>
      <c r="J2" s="10"/>
      <c r="K2" s="10" t="s">
        <v>120</v>
      </c>
      <c r="L2" s="10"/>
      <c r="M2" s="10"/>
      <c r="N2" s="10"/>
      <c r="O2" s="10"/>
      <c r="P2" s="10"/>
      <c r="Q2" s="10"/>
      <c r="R2" s="10"/>
      <c r="S2" s="10"/>
      <c r="T2" s="10"/>
    </row>
    <row r="3" spans="2:20" ht="10.5" thickTop="1" x14ac:dyDescent="0.2"/>
    <row r="4" spans="2:20" ht="15.5" thickBot="1" x14ac:dyDescent="0.45">
      <c r="B4" s="25"/>
      <c r="C4" s="25" t="s">
        <v>224</v>
      </c>
      <c r="D4" s="25" t="s">
        <v>225</v>
      </c>
      <c r="E4" s="25"/>
      <c r="F4" s="25"/>
      <c r="G4" s="25"/>
      <c r="H4" s="25"/>
      <c r="I4" s="26"/>
    </row>
    <row r="6" spans="2:20" ht="11" thickBot="1" x14ac:dyDescent="0.3">
      <c r="E6" s="29" t="s">
        <v>226</v>
      </c>
      <c r="F6" s="29" t="s">
        <v>8</v>
      </c>
      <c r="G6" s="29"/>
      <c r="H6" s="29"/>
    </row>
    <row r="7" spans="2:20" ht="11" thickTop="1" x14ac:dyDescent="0.25">
      <c r="D7" t="s">
        <v>227</v>
      </c>
      <c r="E7" s="71" t="s">
        <v>228</v>
      </c>
      <c r="F7" s="71" t="s">
        <v>228</v>
      </c>
      <c r="G7" s="24"/>
      <c r="H7" s="24"/>
    </row>
    <row r="8" spans="2:20" ht="30.5" x14ac:dyDescent="0.2">
      <c r="D8" s="69" t="s">
        <v>229</v>
      </c>
      <c r="E8" s="71" t="s">
        <v>228</v>
      </c>
      <c r="F8" s="71" t="s">
        <v>228</v>
      </c>
      <c r="G8" s="24"/>
      <c r="H8" s="24"/>
    </row>
    <row r="10" spans="2:20" ht="15.5" thickBot="1" x14ac:dyDescent="0.45">
      <c r="B10" s="25"/>
      <c r="C10" s="25" t="s">
        <v>60</v>
      </c>
      <c r="D10" s="25" t="s">
        <v>230</v>
      </c>
      <c r="E10" s="25"/>
      <c r="F10" s="25"/>
      <c r="G10" s="25"/>
      <c r="H10" s="25"/>
    </row>
    <row r="12" spans="2:20" ht="10.5" x14ac:dyDescent="0.2">
      <c r="C12" s="56"/>
      <c r="D12" s="58" t="s">
        <v>231</v>
      </c>
      <c r="E12" s="58"/>
      <c r="F12" s="58"/>
      <c r="G12" s="58"/>
      <c r="H12" s="58"/>
    </row>
    <row r="13" spans="2:20" ht="10.5" x14ac:dyDescent="0.2">
      <c r="C13" s="56"/>
      <c r="D13" s="45"/>
      <c r="E13" s="45"/>
      <c r="F13" s="45"/>
      <c r="G13" s="45"/>
      <c r="H13" s="45"/>
    </row>
    <row r="14" spans="2:20" ht="23.5" customHeight="1" x14ac:dyDescent="0.2">
      <c r="C14" s="56" t="s">
        <v>232</v>
      </c>
      <c r="D14" s="58" t="s">
        <v>233</v>
      </c>
      <c r="E14" s="58"/>
      <c r="F14" s="58"/>
      <c r="G14" s="58"/>
      <c r="H14" s="58"/>
    </row>
    <row r="15" spans="2:20" ht="32.5" customHeight="1" x14ac:dyDescent="0.2">
      <c r="C15" s="56" t="s">
        <v>234</v>
      </c>
      <c r="D15" s="58" t="s">
        <v>235</v>
      </c>
      <c r="E15" s="58"/>
      <c r="F15" s="58"/>
      <c r="G15" s="58"/>
      <c r="H15" s="58"/>
    </row>
    <row r="16" spans="2:20" ht="50.5" customHeight="1" x14ac:dyDescent="0.2">
      <c r="C16" s="56" t="s">
        <v>236</v>
      </c>
      <c r="D16" s="58" t="s">
        <v>237</v>
      </c>
      <c r="E16" s="58"/>
      <c r="F16" s="58"/>
      <c r="G16" s="58"/>
      <c r="H16" s="58"/>
    </row>
    <row r="17" spans="2:8" ht="11" thickBot="1" x14ac:dyDescent="0.3">
      <c r="C17" s="56" t="s">
        <v>238</v>
      </c>
      <c r="D17" s="29" t="s">
        <v>239</v>
      </c>
      <c r="E17" s="29" t="s">
        <v>240</v>
      </c>
      <c r="F17" s="29" t="s">
        <v>8</v>
      </c>
      <c r="G17" s="29"/>
      <c r="H17" s="29"/>
    </row>
    <row r="18" spans="2:8" ht="12" customHeight="1" thickTop="1" x14ac:dyDescent="0.2">
      <c r="C18" s="56"/>
      <c r="D18" s="71" t="s">
        <v>161</v>
      </c>
      <c r="E18" s="24"/>
      <c r="F18" s="24"/>
      <c r="G18" s="71"/>
      <c r="H18" s="24"/>
    </row>
    <row r="19" spans="2:8" ht="10.5" x14ac:dyDescent="0.2">
      <c r="C19" s="56"/>
      <c r="D19" s="56"/>
      <c r="E19" s="56"/>
      <c r="F19" s="56"/>
      <c r="G19" s="56"/>
      <c r="H19" s="56"/>
    </row>
    <row r="20" spans="2:8" ht="10.5" x14ac:dyDescent="0.2">
      <c r="C20" s="56" t="s">
        <v>154</v>
      </c>
      <c r="D20" s="56" t="s">
        <v>241</v>
      </c>
      <c r="E20" s="56"/>
      <c r="F20" s="56"/>
      <c r="G20" s="56"/>
      <c r="H20" s="56"/>
    </row>
    <row r="21" spans="2:8" ht="10.5" x14ac:dyDescent="0.2">
      <c r="C21" s="56"/>
      <c r="D21" s="56"/>
      <c r="E21" s="56"/>
      <c r="F21" s="56"/>
      <c r="G21" s="56"/>
      <c r="H21" s="56"/>
    </row>
    <row r="22" spans="2:8" ht="15.5" thickBot="1" x14ac:dyDescent="0.45">
      <c r="B22" s="25"/>
      <c r="C22" s="25" t="s">
        <v>64</v>
      </c>
      <c r="D22" s="25" t="s">
        <v>242</v>
      </c>
      <c r="E22" s="25"/>
      <c r="F22" s="25"/>
      <c r="G22" s="25"/>
      <c r="H22" s="25"/>
    </row>
    <row r="24" spans="2:8" ht="22" customHeight="1" x14ac:dyDescent="0.2">
      <c r="D24" s="100" t="s">
        <v>243</v>
      </c>
      <c r="E24" s="101"/>
      <c r="F24" s="101"/>
      <c r="G24" s="59"/>
    </row>
    <row r="26" spans="2:8" ht="10.5" x14ac:dyDescent="0.2">
      <c r="C26" s="56" t="s">
        <v>244</v>
      </c>
      <c r="D26" s="80" t="s">
        <v>245</v>
      </c>
      <c r="E26" s="93"/>
      <c r="F26" s="93"/>
      <c r="G26" s="60"/>
    </row>
    <row r="27" spans="2:8" ht="30" customHeight="1" x14ac:dyDescent="0.2">
      <c r="C27" s="56"/>
      <c r="D27" s="80" t="s">
        <v>246</v>
      </c>
      <c r="E27" s="80"/>
      <c r="F27" s="80"/>
      <c r="G27" s="58"/>
    </row>
    <row r="28" spans="2:8" ht="106" customHeight="1" x14ac:dyDescent="0.2">
      <c r="C28" s="56" t="s">
        <v>247</v>
      </c>
      <c r="D28" s="80" t="s">
        <v>248</v>
      </c>
      <c r="E28" s="80"/>
      <c r="F28" s="80"/>
      <c r="G28" s="58"/>
    </row>
    <row r="29" spans="2:8" ht="50.15" customHeight="1" x14ac:dyDescent="0.2">
      <c r="C29" s="56" t="s">
        <v>249</v>
      </c>
      <c r="D29" s="80" t="s">
        <v>250</v>
      </c>
      <c r="E29" s="80"/>
      <c r="F29" s="80"/>
      <c r="G29" s="58"/>
    </row>
    <row r="30" spans="2:8" ht="50.15" customHeight="1" x14ac:dyDescent="0.2">
      <c r="C30" s="56" t="s">
        <v>251</v>
      </c>
      <c r="D30" s="80" t="s">
        <v>252</v>
      </c>
      <c r="E30" s="80"/>
      <c r="F30" s="80"/>
      <c r="G30" s="58"/>
    </row>
    <row r="31" spans="2:8" ht="10.5" x14ac:dyDescent="0.2">
      <c r="C31" s="56" t="s">
        <v>253</v>
      </c>
      <c r="D31" s="80" t="s">
        <v>254</v>
      </c>
      <c r="E31" s="80"/>
      <c r="F31" s="80"/>
      <c r="G31" s="58"/>
    </row>
    <row r="33" spans="3:8" ht="10.5" x14ac:dyDescent="0.2">
      <c r="C33" s="56" t="s">
        <v>255</v>
      </c>
      <c r="D33" t="s">
        <v>256</v>
      </c>
    </row>
    <row r="34" spans="3:8" ht="11" thickBot="1" x14ac:dyDescent="0.3">
      <c r="D34" s="29" t="s">
        <v>257</v>
      </c>
      <c r="E34" s="29" t="s">
        <v>258</v>
      </c>
      <c r="F34" s="29" t="s">
        <v>259</v>
      </c>
      <c r="G34" s="29" t="s">
        <v>260</v>
      </c>
      <c r="H34" s="29" t="s">
        <v>261</v>
      </c>
    </row>
    <row r="35" spans="3:8" ht="11" thickTop="1" x14ac:dyDescent="0.25">
      <c r="D35" s="24"/>
      <c r="E35" s="24"/>
      <c r="F35" s="24"/>
      <c r="G35" s="24"/>
      <c r="H35" s="43" t="str">
        <f>IF(E35="","",IF(F35/E35&gt;1,1,F35/E35))</f>
        <v/>
      </c>
    </row>
    <row r="36" spans="3:8" ht="10.5" x14ac:dyDescent="0.25">
      <c r="D36" s="24"/>
      <c r="E36" s="24"/>
      <c r="F36" s="24"/>
      <c r="G36" s="24"/>
      <c r="H36" s="43" t="str">
        <f t="shared" ref="H36:H39" si="0">IF(E36="","",IF(F36/E36&gt;1,1,F36/E36))</f>
        <v/>
      </c>
    </row>
    <row r="37" spans="3:8" ht="10.5" x14ac:dyDescent="0.25">
      <c r="D37" s="24"/>
      <c r="E37" s="24"/>
      <c r="F37" s="24"/>
      <c r="G37" s="24"/>
      <c r="H37" s="43" t="str">
        <f t="shared" si="0"/>
        <v/>
      </c>
    </row>
    <row r="38" spans="3:8" ht="10.5" x14ac:dyDescent="0.25">
      <c r="D38" s="24"/>
      <c r="E38" s="24"/>
      <c r="F38" s="24"/>
      <c r="G38" s="24"/>
      <c r="H38" s="43" t="str">
        <f t="shared" si="0"/>
        <v/>
      </c>
    </row>
    <row r="39" spans="3:8" ht="10.5" x14ac:dyDescent="0.25">
      <c r="D39" s="24"/>
      <c r="E39" s="24"/>
      <c r="F39" s="24"/>
      <c r="G39" s="24"/>
      <c r="H39" s="43" t="str">
        <f t="shared" si="0"/>
        <v/>
      </c>
    </row>
    <row r="42" spans="3:8" ht="10.5" x14ac:dyDescent="0.25">
      <c r="D42" s="8" t="s">
        <v>262</v>
      </c>
      <c r="E42" s="43">
        <f>MIN(H35:H39)</f>
        <v>0</v>
      </c>
    </row>
    <row r="57" spans="3:3" ht="13" x14ac:dyDescent="0.2">
      <c r="C57" s="61"/>
    </row>
    <row r="58" spans="3:3" ht="13" x14ac:dyDescent="0.2">
      <c r="C58" s="61"/>
    </row>
    <row r="61" spans="3:3" x14ac:dyDescent="0.2">
      <c r="C61" s="62"/>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workbookViewId="0">
      <selection activeCell="F20" sqref="F19:F20"/>
    </sheetView>
  </sheetViews>
  <sheetFormatPr defaultRowHeight="10" x14ac:dyDescent="0.2"/>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2" customWidth="1"/>
    <col min="10" max="10" width="1.109375" customWidth="1"/>
    <col min="11" max="11" width="38.109375" customWidth="1"/>
  </cols>
  <sheetData>
    <row r="2" spans="2:22" ht="20.5" thickBot="1" x14ac:dyDescent="0.55000000000000004">
      <c r="B2" s="10" t="s">
        <v>263</v>
      </c>
      <c r="C2" s="10"/>
      <c r="D2" s="10"/>
      <c r="E2" s="10"/>
      <c r="F2" s="10"/>
      <c r="G2" s="10"/>
      <c r="H2" s="10"/>
      <c r="I2" s="20"/>
      <c r="J2" s="10"/>
      <c r="K2" s="10" t="s">
        <v>120</v>
      </c>
      <c r="L2" s="10"/>
      <c r="M2" s="10"/>
      <c r="N2" s="10"/>
      <c r="O2" s="10"/>
      <c r="P2" s="10"/>
      <c r="Q2" s="10"/>
      <c r="R2" s="10"/>
      <c r="S2" s="10"/>
      <c r="T2" s="10"/>
      <c r="U2" s="10"/>
      <c r="V2" s="10"/>
    </row>
    <row r="3" spans="2:22" ht="10.5" thickTop="1" x14ac:dyDescent="0.2"/>
    <row r="4" spans="2:22" ht="15.5" thickBot="1" x14ac:dyDescent="0.45">
      <c r="B4" s="25"/>
      <c r="C4" s="25" t="s">
        <v>224</v>
      </c>
      <c r="D4" s="25" t="s">
        <v>264</v>
      </c>
      <c r="E4" s="25"/>
      <c r="F4" s="25"/>
      <c r="G4" s="25"/>
      <c r="H4" s="25"/>
      <c r="I4" s="26"/>
    </row>
    <row r="6" spans="2:22" ht="11" thickBot="1" x14ac:dyDescent="0.3">
      <c r="E6" s="29" t="s">
        <v>226</v>
      </c>
      <c r="F6" s="29" t="s">
        <v>8</v>
      </c>
      <c r="G6" s="29"/>
      <c r="H6" s="29"/>
    </row>
    <row r="7" spans="2:22" ht="11" thickTop="1" x14ac:dyDescent="0.25">
      <c r="D7" t="s">
        <v>265</v>
      </c>
      <c r="E7" s="71" t="s">
        <v>12</v>
      </c>
      <c r="F7" s="71" t="s">
        <v>266</v>
      </c>
    </row>
    <row r="8" spans="2:22" ht="60.5" x14ac:dyDescent="0.2">
      <c r="D8" s="69" t="s">
        <v>267</v>
      </c>
      <c r="E8" s="71" t="s">
        <v>268</v>
      </c>
      <c r="F8" s="71" t="s">
        <v>269</v>
      </c>
    </row>
    <row r="10" spans="2:22" ht="15.5" thickBot="1" x14ac:dyDescent="0.45">
      <c r="B10" s="25"/>
      <c r="C10" s="25" t="s">
        <v>60</v>
      </c>
      <c r="D10" s="25" t="s">
        <v>270</v>
      </c>
      <c r="E10" s="25"/>
      <c r="F10" s="25"/>
      <c r="I10" s="26"/>
    </row>
    <row r="12" spans="2:22" ht="10.5" x14ac:dyDescent="0.2">
      <c r="C12" s="56"/>
      <c r="D12" s="80" t="s">
        <v>231</v>
      </c>
      <c r="E12" s="80"/>
      <c r="F12" s="80"/>
      <c r="G12" s="57"/>
    </row>
    <row r="13" spans="2:22" ht="10.5" x14ac:dyDescent="0.2">
      <c r="C13" s="56"/>
      <c r="D13" s="45"/>
      <c r="E13" s="45"/>
      <c r="F13" s="45"/>
      <c r="G13" s="45"/>
    </row>
    <row r="14" spans="2:22" ht="23.5" customHeight="1" x14ac:dyDescent="0.2">
      <c r="C14" s="56" t="s">
        <v>271</v>
      </c>
      <c r="D14" s="80" t="s">
        <v>272</v>
      </c>
      <c r="E14" s="80"/>
      <c r="F14" s="80"/>
      <c r="G14" s="58"/>
    </row>
    <row r="15" spans="2:22" ht="32.5" customHeight="1" x14ac:dyDescent="0.2">
      <c r="C15" s="56" t="s">
        <v>273</v>
      </c>
      <c r="D15" s="80" t="s">
        <v>235</v>
      </c>
      <c r="E15" s="80"/>
      <c r="F15" s="80"/>
      <c r="G15" s="58"/>
    </row>
    <row r="16" spans="2:22" ht="50.5" customHeight="1" x14ac:dyDescent="0.2">
      <c r="C16" s="56" t="s">
        <v>274</v>
      </c>
      <c r="D16" s="80" t="s">
        <v>275</v>
      </c>
      <c r="E16" s="80"/>
      <c r="F16" s="80"/>
      <c r="G16" s="58"/>
    </row>
    <row r="17" spans="2:10" ht="11" thickBot="1" x14ac:dyDescent="0.3">
      <c r="C17" s="56" t="s">
        <v>255</v>
      </c>
      <c r="D17" s="29" t="s">
        <v>276</v>
      </c>
      <c r="E17" s="29" t="s">
        <v>240</v>
      </c>
      <c r="F17" s="29" t="s">
        <v>8</v>
      </c>
      <c r="G17" s="29"/>
      <c r="H17" s="29"/>
    </row>
    <row r="18" spans="2:10" ht="20.5" thickTop="1" x14ac:dyDescent="0.2">
      <c r="C18" s="56"/>
      <c r="D18" s="71" t="s">
        <v>277</v>
      </c>
      <c r="E18" s="24" t="s">
        <v>278</v>
      </c>
      <c r="F18" s="24" t="s">
        <v>279</v>
      </c>
      <c r="G18" s="24"/>
      <c r="H18" s="24"/>
    </row>
    <row r="19" spans="2:10" ht="10.5" x14ac:dyDescent="0.2">
      <c r="C19" s="56"/>
      <c r="D19" s="56"/>
      <c r="E19" s="56"/>
      <c r="F19" s="56"/>
      <c r="G19" s="56"/>
      <c r="H19" s="56"/>
      <c r="I19" s="63"/>
      <c r="J19" s="56"/>
    </row>
    <row r="20" spans="2:10" ht="15.5" thickBot="1" x14ac:dyDescent="0.45">
      <c r="B20" s="25"/>
      <c r="C20" s="25" t="s">
        <v>64</v>
      </c>
      <c r="D20" s="25" t="s">
        <v>280</v>
      </c>
      <c r="E20" s="25"/>
      <c r="F20" s="25"/>
      <c r="G20" s="25"/>
      <c r="H20" s="25"/>
    </row>
    <row r="22" spans="2:10" ht="90" customHeight="1" x14ac:dyDescent="0.2">
      <c r="D22" s="100" t="s">
        <v>281</v>
      </c>
      <c r="E22" s="101"/>
      <c r="F22" s="101"/>
      <c r="G22" s="59"/>
    </row>
    <row r="24" spans="2:10" ht="120" customHeight="1" x14ac:dyDescent="0.2">
      <c r="C24" s="56" t="s">
        <v>244</v>
      </c>
      <c r="D24" s="80" t="s">
        <v>282</v>
      </c>
      <c r="E24" s="80"/>
      <c r="F24" s="80"/>
      <c r="G24" s="58"/>
    </row>
    <row r="25" spans="2:10" ht="10.5" x14ac:dyDescent="0.2">
      <c r="C25" s="56" t="s">
        <v>247</v>
      </c>
      <c r="D25" s="80" t="s">
        <v>283</v>
      </c>
      <c r="E25" s="80"/>
      <c r="F25" s="80"/>
      <c r="G25" s="58"/>
    </row>
    <row r="26" spans="2:10" ht="52" customHeight="1" x14ac:dyDescent="0.2">
      <c r="C26" s="56" t="s">
        <v>249</v>
      </c>
      <c r="D26" s="80" t="s">
        <v>284</v>
      </c>
      <c r="E26" s="80"/>
      <c r="F26" s="80"/>
      <c r="G26" s="58"/>
    </row>
    <row r="28" spans="2:10" ht="10.5" x14ac:dyDescent="0.2">
      <c r="C28" s="56" t="s">
        <v>255</v>
      </c>
      <c r="D28" t="s">
        <v>256</v>
      </c>
    </row>
    <row r="29" spans="2:10" ht="11" thickBot="1" x14ac:dyDescent="0.3">
      <c r="D29" s="29" t="s">
        <v>285</v>
      </c>
      <c r="E29" s="29" t="s">
        <v>258</v>
      </c>
      <c r="F29" s="29" t="s">
        <v>259</v>
      </c>
      <c r="G29" s="29" t="s">
        <v>260</v>
      </c>
      <c r="H29" s="29" t="s">
        <v>261</v>
      </c>
      <c r="I29" s="64"/>
      <c r="J29" s="29"/>
    </row>
    <row r="30" spans="2:10" ht="21" thickTop="1" x14ac:dyDescent="0.25">
      <c r="D30" s="24" t="s">
        <v>286</v>
      </c>
      <c r="E30" s="24">
        <v>1</v>
      </c>
      <c r="F30" s="24">
        <v>1</v>
      </c>
      <c r="G30" s="24" t="s">
        <v>286</v>
      </c>
      <c r="H30" s="43">
        <f>IF(E30="","",IF(F30/E30&gt;1,1,F30/E30))</f>
        <v>1</v>
      </c>
      <c r="I30" s="65"/>
      <c r="J30" s="43"/>
    </row>
    <row r="31" spans="2:10" ht="10.5" x14ac:dyDescent="0.25">
      <c r="D31" s="24"/>
      <c r="E31" s="24"/>
      <c r="F31" s="24"/>
      <c r="G31" s="24"/>
      <c r="H31" s="43" t="str">
        <f t="shared" ref="H31:H34" si="0">IF(E31="","",IF(F31/E31&gt;1,1,F31/E31))</f>
        <v/>
      </c>
      <c r="I31" s="65"/>
      <c r="J31" s="43"/>
    </row>
    <row r="32" spans="2:10" ht="10.5" x14ac:dyDescent="0.25">
      <c r="D32" s="24"/>
      <c r="E32" s="24"/>
      <c r="F32" s="24"/>
      <c r="G32" s="24"/>
      <c r="H32" s="43" t="str">
        <f t="shared" si="0"/>
        <v/>
      </c>
      <c r="I32" s="65"/>
      <c r="J32" s="43"/>
    </row>
    <row r="33" spans="4:10" ht="10.5" x14ac:dyDescent="0.25">
      <c r="D33" s="24"/>
      <c r="E33" s="24"/>
      <c r="F33" s="24"/>
      <c r="G33" s="24"/>
      <c r="H33" s="43" t="str">
        <f t="shared" si="0"/>
        <v/>
      </c>
      <c r="I33" s="65"/>
      <c r="J33" s="43"/>
    </row>
    <row r="34" spans="4:10" ht="10.5" x14ac:dyDescent="0.25">
      <c r="D34" s="24"/>
      <c r="E34" s="24"/>
      <c r="F34" s="24"/>
      <c r="G34" s="24"/>
      <c r="H34" s="43" t="str">
        <f t="shared" si="0"/>
        <v/>
      </c>
      <c r="I34" s="65"/>
      <c r="J34" s="43"/>
    </row>
    <row r="37" spans="4:10" ht="10.5" x14ac:dyDescent="0.25">
      <c r="D37" s="8" t="s">
        <v>262</v>
      </c>
      <c r="E37" s="43">
        <f>MIN(H30:H34)</f>
        <v>1</v>
      </c>
    </row>
    <row r="52" spans="3:3" ht="13" x14ac:dyDescent="0.2">
      <c r="C52" s="61"/>
    </row>
    <row r="53" spans="3:3" ht="13" x14ac:dyDescent="0.2">
      <c r="C53" s="61"/>
    </row>
    <row r="56" spans="3:3" x14ac:dyDescent="0.2">
      <c r="C56" s="62"/>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F31" sqref="F31"/>
    </sheetView>
  </sheetViews>
  <sheetFormatPr defaultRowHeight="10" x14ac:dyDescent="0.2"/>
  <cols>
    <col min="1" max="2" width="4.109375" customWidth="1"/>
    <col min="3" max="3" width="11.109375" customWidth="1"/>
    <col min="4" max="4" width="46.44140625" customWidth="1"/>
    <col min="5" max="5" width="45.109375" customWidth="1"/>
    <col min="6" max="6" width="101.77734375" bestFit="1" customWidth="1"/>
    <col min="7" max="7" width="0.6640625" style="22" customWidth="1"/>
    <col min="8" max="8" width="1.6640625" customWidth="1"/>
    <col min="9" max="9" width="77.6640625" customWidth="1"/>
  </cols>
  <sheetData>
    <row r="2" spans="2:9" ht="20.5" thickBot="1" x14ac:dyDescent="0.55000000000000004">
      <c r="B2" s="10" t="s">
        <v>287</v>
      </c>
      <c r="C2" s="10"/>
      <c r="D2" s="10"/>
      <c r="E2" s="10"/>
      <c r="F2" s="10"/>
      <c r="H2" s="10"/>
      <c r="I2" s="10" t="s">
        <v>120</v>
      </c>
    </row>
    <row r="3" spans="2:9" ht="10.5" thickTop="1" x14ac:dyDescent="0.2"/>
    <row r="5" spans="2:9" ht="15.5" thickBot="1" x14ac:dyDescent="0.45">
      <c r="B5" s="25"/>
      <c r="C5" s="25" t="s">
        <v>60</v>
      </c>
      <c r="D5" s="25" t="s">
        <v>288</v>
      </c>
      <c r="E5" s="25"/>
      <c r="F5" s="25"/>
    </row>
    <row r="7" spans="2:9" x14ac:dyDescent="0.2">
      <c r="D7" t="s">
        <v>289</v>
      </c>
    </row>
    <row r="8" spans="2:9" ht="10.5" x14ac:dyDescent="0.2">
      <c r="C8" s="56"/>
      <c r="D8" s="45"/>
      <c r="E8" s="45"/>
      <c r="F8" s="45"/>
    </row>
    <row r="9" spans="2:9" ht="23.5" customHeight="1" x14ac:dyDescent="0.2">
      <c r="C9" s="56" t="s">
        <v>271</v>
      </c>
      <c r="D9" s="80" t="s">
        <v>290</v>
      </c>
      <c r="E9" s="80"/>
      <c r="F9" s="80"/>
    </row>
    <row r="10" spans="2:9" ht="32.5" customHeight="1" x14ac:dyDescent="0.2">
      <c r="C10" s="56" t="s">
        <v>273</v>
      </c>
      <c r="D10" s="80" t="s">
        <v>291</v>
      </c>
      <c r="E10" s="80"/>
      <c r="F10" s="80"/>
    </row>
    <row r="11" spans="2:9" ht="142.5" customHeight="1" x14ac:dyDescent="0.2">
      <c r="C11" s="56" t="s">
        <v>236</v>
      </c>
      <c r="D11" s="80" t="s">
        <v>292</v>
      </c>
      <c r="E11" s="80"/>
      <c r="F11" s="80"/>
      <c r="I11" s="66" t="s">
        <v>293</v>
      </c>
    </row>
    <row r="14" spans="2:9" ht="11" thickBot="1" x14ac:dyDescent="0.3">
      <c r="C14" s="56" t="s">
        <v>255</v>
      </c>
      <c r="D14" s="29" t="s">
        <v>294</v>
      </c>
      <c r="E14" s="29" t="s">
        <v>295</v>
      </c>
      <c r="F14" s="29" t="s">
        <v>296</v>
      </c>
    </row>
    <row r="15" spans="2:9" ht="20.5" thickTop="1" x14ac:dyDescent="0.2">
      <c r="C15" s="61"/>
      <c r="D15" s="24" t="s">
        <v>297</v>
      </c>
      <c r="E15" s="71">
        <v>0</v>
      </c>
      <c r="F15" s="71" t="s">
        <v>325</v>
      </c>
    </row>
    <row r="17" spans="4:6" ht="11" thickBot="1" x14ac:dyDescent="0.3">
      <c r="D17" s="29" t="s">
        <v>321</v>
      </c>
      <c r="E17" s="29" t="s">
        <v>322</v>
      </c>
      <c r="F17" s="29" t="s">
        <v>323</v>
      </c>
    </row>
    <row r="18" spans="4:6" ht="30.5" thickTop="1" x14ac:dyDescent="0.2">
      <c r="D18" s="71" t="s">
        <v>326</v>
      </c>
      <c r="E18" s="102" t="s">
        <v>324</v>
      </c>
      <c r="F18" s="71" t="s">
        <v>327</v>
      </c>
    </row>
  </sheetData>
  <mergeCells count="3">
    <mergeCell ref="D9:F9"/>
    <mergeCell ref="D10:F10"/>
    <mergeCell ref="D11:F11"/>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703A18-8769-4E8A-A225-9389842634DE}">
  <dimension ref="B2:AD40"/>
  <sheetViews>
    <sheetView workbookViewId="0">
      <selection activeCell="I25" sqref="I25"/>
    </sheetView>
  </sheetViews>
  <sheetFormatPr defaultRowHeight="10" x14ac:dyDescent="0.2"/>
  <cols>
    <col min="2" max="2" width="18" bestFit="1" customWidth="1"/>
    <col min="3" max="3" width="16.77734375" customWidth="1"/>
  </cols>
  <sheetData>
    <row r="2" spans="2:30" ht="20.5" thickBot="1" x14ac:dyDescent="0.55000000000000004">
      <c r="B2" s="10" t="s">
        <v>298</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x14ac:dyDescent="0.2">
      <c r="C3" s="11" t="s">
        <v>299</v>
      </c>
    </row>
    <row r="5" spans="2:30" x14ac:dyDescent="0.2">
      <c r="D5" t="s">
        <v>49</v>
      </c>
    </row>
    <row r="6" spans="2:30" x14ac:dyDescent="0.2">
      <c r="D6" t="s">
        <v>300</v>
      </c>
    </row>
    <row r="9" spans="2:30" x14ac:dyDescent="0.2">
      <c r="B9" t="s">
        <v>301</v>
      </c>
    </row>
    <row r="10" spans="2:30" x14ac:dyDescent="0.2">
      <c r="B10" t="s">
        <v>302</v>
      </c>
      <c r="C10" t="s">
        <v>59</v>
      </c>
    </row>
    <row r="11" spans="2:30" x14ac:dyDescent="0.2">
      <c r="B11" t="s">
        <v>302</v>
      </c>
      <c r="C11" t="s">
        <v>138</v>
      </c>
    </row>
    <row r="12" spans="2:30" x14ac:dyDescent="0.2">
      <c r="B12" t="s">
        <v>302</v>
      </c>
      <c r="C12" t="s">
        <v>31</v>
      </c>
    </row>
    <row r="14" spans="2:30" x14ac:dyDescent="0.2">
      <c r="B14" t="s">
        <v>302</v>
      </c>
      <c r="C14" t="s">
        <v>303</v>
      </c>
    </row>
    <row r="15" spans="2:30" x14ac:dyDescent="0.2">
      <c r="B15" t="s">
        <v>302</v>
      </c>
      <c r="C15" t="s">
        <v>59</v>
      </c>
      <c r="D15" s="74" t="s">
        <v>161</v>
      </c>
    </row>
    <row r="16" spans="2:30" x14ac:dyDescent="0.2">
      <c r="B16" t="s">
        <v>302</v>
      </c>
      <c r="C16" t="s">
        <v>62</v>
      </c>
      <c r="D16" t="s">
        <v>63</v>
      </c>
    </row>
    <row r="17" spans="2:4" x14ac:dyDescent="0.2">
      <c r="B17" t="s">
        <v>302</v>
      </c>
      <c r="C17" t="s">
        <v>304</v>
      </c>
      <c r="D17" t="s">
        <v>305</v>
      </c>
    </row>
    <row r="18" spans="2:4" x14ac:dyDescent="0.2">
      <c r="B18" t="s">
        <v>302</v>
      </c>
      <c r="C18" t="s">
        <v>306</v>
      </c>
      <c r="D18" t="s">
        <v>307</v>
      </c>
    </row>
    <row r="20" spans="2:4" x14ac:dyDescent="0.2">
      <c r="B20" t="s">
        <v>302</v>
      </c>
      <c r="C20" t="s">
        <v>308</v>
      </c>
    </row>
    <row r="21" spans="2:4" x14ac:dyDescent="0.2">
      <c r="B21" t="s">
        <v>302</v>
      </c>
      <c r="C21" t="s">
        <v>59</v>
      </c>
    </row>
    <row r="22" spans="2:4" x14ac:dyDescent="0.2">
      <c r="B22" t="s">
        <v>302</v>
      </c>
      <c r="C22" t="s">
        <v>309</v>
      </c>
    </row>
    <row r="23" spans="2:4" x14ac:dyDescent="0.2">
      <c r="C23" t="s">
        <v>106</v>
      </c>
    </row>
    <row r="25" spans="2:4" x14ac:dyDescent="0.2">
      <c r="C25" t="s">
        <v>310</v>
      </c>
    </row>
    <row r="26" spans="2:4" x14ac:dyDescent="0.2">
      <c r="C26" t="s">
        <v>59</v>
      </c>
      <c r="D26" s="74" t="s">
        <v>161</v>
      </c>
    </row>
    <row r="27" spans="2:4" ht="10.5" x14ac:dyDescent="0.25">
      <c r="C27" t="s">
        <v>311</v>
      </c>
      <c r="D27" t="s">
        <v>88</v>
      </c>
    </row>
    <row r="28" spans="2:4" ht="10.5" x14ac:dyDescent="0.25">
      <c r="C28" t="s">
        <v>312</v>
      </c>
      <c r="D28" s="74" t="s">
        <v>313</v>
      </c>
    </row>
    <row r="30" spans="2:4" x14ac:dyDescent="0.2">
      <c r="C30" t="s">
        <v>314</v>
      </c>
    </row>
    <row r="31" spans="2:4" x14ac:dyDescent="0.2">
      <c r="C31" t="s">
        <v>59</v>
      </c>
    </row>
    <row r="32" spans="2:4" x14ac:dyDescent="0.2">
      <c r="C32" t="s">
        <v>309</v>
      </c>
    </row>
    <row r="33" spans="3:3" x14ac:dyDescent="0.2">
      <c r="C33" t="s">
        <v>106</v>
      </c>
    </row>
    <row r="34" spans="3:3" x14ac:dyDescent="0.2">
      <c r="C34" t="s">
        <v>315</v>
      </c>
    </row>
    <row r="36" spans="3:3" x14ac:dyDescent="0.2">
      <c r="C36" t="s">
        <v>316</v>
      </c>
    </row>
    <row r="37" spans="3:3" x14ac:dyDescent="0.2">
      <c r="C37" t="s">
        <v>59</v>
      </c>
    </row>
    <row r="38" spans="3:3" x14ac:dyDescent="0.2">
      <c r="C38" t="s">
        <v>317</v>
      </c>
    </row>
    <row r="39" spans="3:3" x14ac:dyDescent="0.2">
      <c r="C39" t="s">
        <v>318</v>
      </c>
    </row>
    <row r="40" spans="3:3" x14ac:dyDescent="0.2">
      <c r="C40" t="s">
        <v>315</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6235C49-B2CF-415B-8D5A-4AFED496B6EA}">
  <ds:schemaRefs>
    <ds:schemaRef ds:uri="http://purl.org/dc/dcmitype/"/>
    <ds:schemaRef ds:uri="http://schemas.microsoft.com/office/infopath/2007/PartnerControls"/>
    <ds:schemaRef ds:uri="http://www.w3.org/XML/1998/namespace"/>
    <ds:schemaRef ds:uri="http://schemas.microsoft.com/office/2006/documentManagement/types"/>
    <ds:schemaRef ds:uri="http://purl.org/dc/terms/"/>
    <ds:schemaRef ds:uri="http://purl.org/dc/elements/1.1/"/>
    <ds:schemaRef ds:uri="http://schemas.openxmlformats.org/package/2006/metadata/core-properties"/>
    <ds:schemaRef ds:uri="http://schemas.microsoft.com/office/2006/metadata/properties"/>
    <ds:schemaRef ds:uri="618535ab-76b3-4d8d-bdf5-251469fdd337"/>
    <ds:schemaRef ds:uri="9c55a58d-dea8-4fca-9186-98d827bbee5b"/>
    <ds:schemaRef ds:uri="2f6a910d-138e-42c1-8e8a-320c1b7cf3f7"/>
  </ds:schemaRefs>
</ds:datastoreItem>
</file>

<file path=customXml/itemProps2.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3.xml><?xml version="1.0" encoding="utf-8"?>
<ds:datastoreItem xmlns:ds="http://schemas.openxmlformats.org/officeDocument/2006/customXml" ds:itemID="{1DF5AF7D-0143-4909-83F2-D65EA13E1AE7}">
  <ds:schemaRefs>
    <ds:schemaRef ds:uri="http://schemas.microsoft.com/sharepoint/events"/>
  </ds:schemaRefs>
</ds:datastoreItem>
</file>

<file path=customXml/itemProps4.xml><?xml version="1.0" encoding="utf-8"?>
<ds:datastoreItem xmlns:ds="http://schemas.openxmlformats.org/officeDocument/2006/customXml" ds:itemID="{57636E97-B3F5-409E-ADA5-3957CAE0A9D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EOL invulling totaal</vt:lpstr>
      <vt:lpstr>SP0 punt einde afval</vt:lpstr>
      <vt:lpstr>SP 1 Verdeling EOL</vt:lpstr>
      <vt:lpstr>SP 2 EOL efficientie </vt:lpstr>
      <vt:lpstr>SP 3 hergebruik</vt:lpstr>
      <vt:lpstr>SP 4 recycling</vt:lpstr>
      <vt:lpstr>SP 5 AVI</vt:lpstr>
      <vt:lpstr>Dropdowns (2)</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Jansen, K.M. (Kamiel)</cp:lastModifiedBy>
  <cp:revision/>
  <dcterms:created xsi:type="dcterms:W3CDTF">2020-04-30T14:03:40Z</dcterms:created>
  <dcterms:modified xsi:type="dcterms:W3CDTF">2025-11-06T15:14:50Z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89a80af0-ce50-4e87-b8d8-b55839370e3c</vt:lpwstr>
  </property>
  <property fmtid="{D5CDD505-2E9C-101B-9397-08002B2CF9AE}" pid="8" name="TNOC_DocumentSetType">
    <vt:lpwstr/>
  </property>
  <property fmtid="{D5CDD505-2E9C-101B-9397-08002B2CF9AE}" pid="9" name="MediaServiceImageTags">
    <vt:lpwstr/>
  </property>
</Properties>
</file>